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24" i="1"/>
  <c r="I332" s="1"/>
  <c r="I340" s="1"/>
  <c r="I325"/>
  <c r="H325"/>
  <c r="H333" s="1"/>
  <c r="H341" s="1"/>
  <c r="H324"/>
  <c r="H332" s="1"/>
  <c r="H340" s="1"/>
  <c r="G324"/>
  <c r="G325"/>
  <c r="G333" s="1"/>
  <c r="G341" s="1"/>
  <c r="F324"/>
  <c r="F325"/>
  <c r="F333" s="1"/>
  <c r="F341" s="1"/>
  <c r="E324"/>
  <c r="E325"/>
  <c r="D324"/>
  <c r="D325"/>
  <c r="D333" s="1"/>
  <c r="D341" s="1"/>
  <c r="E323"/>
  <c r="F323"/>
  <c r="F331" s="1"/>
  <c r="G323"/>
  <c r="H323"/>
  <c r="I323"/>
  <c r="D323"/>
  <c r="D331" s="1"/>
  <c r="D271"/>
  <c r="G339"/>
  <c r="D340"/>
  <c r="E338"/>
  <c r="F338"/>
  <c r="G338"/>
  <c r="H338"/>
  <c r="I338"/>
  <c r="D338"/>
  <c r="E274"/>
  <c r="F274"/>
  <c r="G274"/>
  <c r="H274"/>
  <c r="I274"/>
  <c r="D274"/>
  <c r="I271"/>
  <c r="I272"/>
  <c r="I273"/>
  <c r="H271"/>
  <c r="H272"/>
  <c r="H273"/>
  <c r="G271"/>
  <c r="G272"/>
  <c r="G273"/>
  <c r="F271"/>
  <c r="F272"/>
  <c r="F273"/>
  <c r="E273"/>
  <c r="E271"/>
  <c r="E272"/>
  <c r="D272"/>
  <c r="D273"/>
  <c r="E270"/>
  <c r="F270"/>
  <c r="G270"/>
  <c r="H270"/>
  <c r="I270"/>
  <c r="D270"/>
  <c r="I331"/>
  <c r="I339" s="1"/>
  <c r="I333"/>
  <c r="I341" s="1"/>
  <c r="H331"/>
  <c r="H339" s="1"/>
  <c r="G331"/>
  <c r="G332"/>
  <c r="G340" s="1"/>
  <c r="F332"/>
  <c r="F340" s="1"/>
  <c r="E331"/>
  <c r="E339" s="1"/>
  <c r="E332"/>
  <c r="E340" s="1"/>
  <c r="E333"/>
  <c r="E341" s="1"/>
  <c r="E330"/>
  <c r="F330"/>
  <c r="G330"/>
  <c r="H330"/>
  <c r="I330"/>
  <c r="D332"/>
  <c r="D330"/>
  <c r="E326"/>
  <c r="G326"/>
  <c r="I326"/>
  <c r="D322"/>
  <c r="E322"/>
  <c r="F322"/>
  <c r="G322"/>
  <c r="H322"/>
  <c r="I322"/>
  <c r="H172"/>
  <c r="H228" s="1"/>
  <c r="H155"/>
  <c r="H135"/>
  <c r="D93"/>
  <c r="H93"/>
  <c r="D68"/>
  <c r="D67"/>
  <c r="D66"/>
  <c r="D65"/>
  <c r="D306"/>
  <c r="D318"/>
  <c r="D316"/>
  <c r="E28"/>
  <c r="E29"/>
  <c r="E30"/>
  <c r="E27"/>
  <c r="F28"/>
  <c r="F29"/>
  <c r="F30"/>
  <c r="F27"/>
  <c r="G28"/>
  <c r="G29"/>
  <c r="G30"/>
  <c r="G27"/>
  <c r="H27"/>
  <c r="I28"/>
  <c r="I29"/>
  <c r="I30"/>
  <c r="I27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D244"/>
  <c r="D243"/>
  <c r="D242"/>
  <c r="D241"/>
  <c r="D240"/>
  <c r="D248" s="1"/>
  <c r="D239"/>
  <c r="D247" s="1"/>
  <c r="D238"/>
  <c r="D246" s="1"/>
  <c r="D237"/>
  <c r="D245" s="1"/>
  <c r="F228"/>
  <c r="G228"/>
  <c r="I228"/>
  <c r="E228"/>
  <c r="I155"/>
  <c r="H40"/>
  <c r="E308"/>
  <c r="F308"/>
  <c r="G308"/>
  <c r="H308"/>
  <c r="I308"/>
  <c r="D321"/>
  <c r="D319"/>
  <c r="G163"/>
  <c r="F135"/>
  <c r="I135"/>
  <c r="H136"/>
  <c r="I136"/>
  <c r="H137"/>
  <c r="I137"/>
  <c r="H138"/>
  <c r="I138"/>
  <c r="E156"/>
  <c r="E164" s="1"/>
  <c r="E157"/>
  <c r="E165" s="1"/>
  <c r="E158"/>
  <c r="E166" s="1"/>
  <c r="E155"/>
  <c r="E163" s="1"/>
  <c r="F156"/>
  <c r="F164" s="1"/>
  <c r="F157"/>
  <c r="F165" s="1"/>
  <c r="F158"/>
  <c r="F166" s="1"/>
  <c r="F155"/>
  <c r="G156"/>
  <c r="G164" s="1"/>
  <c r="G157"/>
  <c r="G165" s="1"/>
  <c r="G158"/>
  <c r="G166" s="1"/>
  <c r="H158"/>
  <c r="H154" s="1"/>
  <c r="H157"/>
  <c r="H156"/>
  <c r="I156"/>
  <c r="I152" s="1"/>
  <c r="I157"/>
  <c r="I153" s="1"/>
  <c r="I158"/>
  <c r="I154" s="1"/>
  <c r="E115"/>
  <c r="E123" s="1"/>
  <c r="E116"/>
  <c r="E124" s="1"/>
  <c r="E117"/>
  <c r="E125" s="1"/>
  <c r="E114"/>
  <c r="E122" s="1"/>
  <c r="F115"/>
  <c r="F123" s="1"/>
  <c r="F116"/>
  <c r="F124" s="1"/>
  <c r="F117"/>
  <c r="F114"/>
  <c r="F122" s="1"/>
  <c r="G115"/>
  <c r="G123" s="1"/>
  <c r="G116"/>
  <c r="G124" s="1"/>
  <c r="G117"/>
  <c r="G125" s="1"/>
  <c r="G114"/>
  <c r="G122" s="1"/>
  <c r="I115"/>
  <c r="I123" s="1"/>
  <c r="I116"/>
  <c r="I124" s="1"/>
  <c r="I117"/>
  <c r="I125" s="1"/>
  <c r="I114"/>
  <c r="I122" s="1"/>
  <c r="H115"/>
  <c r="H116"/>
  <c r="D116" s="1"/>
  <c r="H117"/>
  <c r="H125" s="1"/>
  <c r="H114"/>
  <c r="H122" s="1"/>
  <c r="E41"/>
  <c r="E53" s="1"/>
  <c r="E42"/>
  <c r="E54" s="1"/>
  <c r="E43"/>
  <c r="E55" s="1"/>
  <c r="E40"/>
  <c r="G41"/>
  <c r="G53" s="1"/>
  <c r="G42"/>
  <c r="G54" s="1"/>
  <c r="G43"/>
  <c r="G55" s="1"/>
  <c r="G40"/>
  <c r="G52" s="1"/>
  <c r="F43"/>
  <c r="F55" s="1"/>
  <c r="F42"/>
  <c r="F54" s="1"/>
  <c r="F41"/>
  <c r="F53" s="1"/>
  <c r="F40"/>
  <c r="F52" s="1"/>
  <c r="H43"/>
  <c r="H55" s="1"/>
  <c r="H42"/>
  <c r="H54" s="1"/>
  <c r="H41"/>
  <c r="H53" s="1"/>
  <c r="H52"/>
  <c r="I41"/>
  <c r="I53" s="1"/>
  <c r="I42"/>
  <c r="I54" s="1"/>
  <c r="I43"/>
  <c r="I55" s="1"/>
  <c r="I40"/>
  <c r="I52" s="1"/>
  <c r="D47"/>
  <c r="D46"/>
  <c r="D45"/>
  <c r="D44"/>
  <c r="H326" l="1"/>
  <c r="G334"/>
  <c r="G342" s="1"/>
  <c r="F326"/>
  <c r="D326"/>
  <c r="F334"/>
  <c r="F342" s="1"/>
  <c r="F339"/>
  <c r="I334"/>
  <c r="I342" s="1"/>
  <c r="E334"/>
  <c r="E342" s="1"/>
  <c r="H334"/>
  <c r="H342" s="1"/>
  <c r="D339"/>
  <c r="D334"/>
  <c r="D342" s="1"/>
  <c r="H163"/>
  <c r="I163"/>
  <c r="F154"/>
  <c r="E154"/>
  <c r="F153"/>
  <c r="F152"/>
  <c r="E152"/>
  <c r="G152"/>
  <c r="G153"/>
  <c r="G154"/>
  <c r="E153"/>
  <c r="H166"/>
  <c r="E151"/>
  <c r="D151" s="1"/>
  <c r="G249"/>
  <c r="F249"/>
  <c r="E249"/>
  <c r="I249"/>
  <c r="D249"/>
  <c r="H249"/>
  <c r="H165"/>
  <c r="H164"/>
  <c r="F163"/>
  <c r="I166"/>
  <c r="I164"/>
  <c r="I165"/>
  <c r="D115"/>
  <c r="D138"/>
  <c r="D156"/>
  <c r="D40"/>
  <c r="E52"/>
  <c r="D135"/>
  <c r="D137"/>
  <c r="D155"/>
  <c r="D136"/>
  <c r="D117"/>
  <c r="H124"/>
  <c r="D114"/>
  <c r="H123"/>
  <c r="F125"/>
  <c r="D154" l="1"/>
  <c r="D153"/>
  <c r="D152"/>
  <c r="D315"/>
  <c r="D314"/>
  <c r="D313"/>
  <c r="D312"/>
  <c r="D311"/>
  <c r="D309"/>
  <c r="D308" l="1"/>
  <c r="H28"/>
  <c r="H29"/>
  <c r="H30"/>
  <c r="E291"/>
  <c r="F291"/>
  <c r="G291"/>
  <c r="H291"/>
  <c r="I291"/>
  <c r="E290"/>
  <c r="F290"/>
  <c r="G290"/>
  <c r="H290"/>
  <c r="I290"/>
  <c r="E289"/>
  <c r="F289"/>
  <c r="G289"/>
  <c r="H289"/>
  <c r="I289"/>
  <c r="E288"/>
  <c r="F288"/>
  <c r="G288"/>
  <c r="H288"/>
  <c r="I288"/>
  <c r="D282"/>
  <c r="D290" s="1"/>
  <c r="D283"/>
  <c r="D291" s="1"/>
  <c r="D281"/>
  <c r="D289" s="1"/>
  <c r="D280"/>
  <c r="D288" s="1"/>
  <c r="E265"/>
  <c r="F265"/>
  <c r="G265"/>
  <c r="H265"/>
  <c r="I265"/>
  <c r="E264"/>
  <c r="F264"/>
  <c r="G264"/>
  <c r="H264"/>
  <c r="I264"/>
  <c r="I263"/>
  <c r="E263"/>
  <c r="F263"/>
  <c r="G263"/>
  <c r="H263"/>
  <c r="E262"/>
  <c r="F262"/>
  <c r="G262"/>
  <c r="H262"/>
  <c r="I262"/>
  <c r="D259"/>
  <c r="D260"/>
  <c r="D261"/>
  <c r="D258"/>
  <c r="D255"/>
  <c r="D263" s="1"/>
  <c r="D256"/>
  <c r="D264" s="1"/>
  <c r="D257"/>
  <c r="D265" s="1"/>
  <c r="D254"/>
  <c r="D262" s="1"/>
  <c r="E231"/>
  <c r="F231"/>
  <c r="G231"/>
  <c r="H231"/>
  <c r="I231"/>
  <c r="E230"/>
  <c r="F230"/>
  <c r="G230"/>
  <c r="H230"/>
  <c r="I230"/>
  <c r="E229"/>
  <c r="F229"/>
  <c r="G229"/>
  <c r="H229"/>
  <c r="I229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227"/>
  <c r="D226"/>
  <c r="D225"/>
  <c r="D224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231" s="1"/>
  <c r="D174"/>
  <c r="D230" s="1"/>
  <c r="D173"/>
  <c r="D172"/>
  <c r="D142"/>
  <c r="D141"/>
  <c r="D140"/>
  <c r="D139"/>
  <c r="D162"/>
  <c r="D161"/>
  <c r="D160"/>
  <c r="D159"/>
  <c r="D158"/>
  <c r="D157"/>
  <c r="D150"/>
  <c r="D149"/>
  <c r="D148"/>
  <c r="D147"/>
  <c r="D146"/>
  <c r="D145"/>
  <c r="D144"/>
  <c r="D143"/>
  <c r="D134"/>
  <c r="D133"/>
  <c r="D132"/>
  <c r="D131"/>
  <c r="D163" s="1"/>
  <c r="D121"/>
  <c r="D120"/>
  <c r="D119"/>
  <c r="D118"/>
  <c r="D113"/>
  <c r="D112"/>
  <c r="D111"/>
  <c r="D110"/>
  <c r="D122" s="1"/>
  <c r="D109"/>
  <c r="D108"/>
  <c r="D107"/>
  <c r="D106"/>
  <c r="D105"/>
  <c r="D125" s="1"/>
  <c r="D104"/>
  <c r="D124" s="1"/>
  <c r="D103"/>
  <c r="D123" s="1"/>
  <c r="D102"/>
  <c r="E96"/>
  <c r="F96"/>
  <c r="G96"/>
  <c r="H96"/>
  <c r="I96"/>
  <c r="E95"/>
  <c r="F95"/>
  <c r="G95"/>
  <c r="H95"/>
  <c r="I95"/>
  <c r="E94"/>
  <c r="F94"/>
  <c r="G94"/>
  <c r="H94"/>
  <c r="I94"/>
  <c r="E93"/>
  <c r="F93"/>
  <c r="G93"/>
  <c r="I93"/>
  <c r="D61"/>
  <c r="D88"/>
  <c r="D87"/>
  <c r="D86"/>
  <c r="D85"/>
  <c r="D84"/>
  <c r="D83"/>
  <c r="D82"/>
  <c r="D81"/>
  <c r="D80"/>
  <c r="D79"/>
  <c r="D78"/>
  <c r="D77"/>
  <c r="D92"/>
  <c r="D91"/>
  <c r="D90"/>
  <c r="D89"/>
  <c r="D76"/>
  <c r="D75"/>
  <c r="D74"/>
  <c r="D73"/>
  <c r="D72"/>
  <c r="D71"/>
  <c r="D70"/>
  <c r="D69"/>
  <c r="D64"/>
  <c r="D63"/>
  <c r="D62"/>
  <c r="D51"/>
  <c r="D50"/>
  <c r="D49"/>
  <c r="D48"/>
  <c r="D43"/>
  <c r="D42"/>
  <c r="D41"/>
  <c r="D39"/>
  <c r="D38"/>
  <c r="D37"/>
  <c r="D36"/>
  <c r="D26"/>
  <c r="D25"/>
  <c r="D24"/>
  <c r="D23"/>
  <c r="D22"/>
  <c r="D21"/>
  <c r="D20"/>
  <c r="D19"/>
  <c r="D18"/>
  <c r="D17"/>
  <c r="D16"/>
  <c r="D15"/>
  <c r="D14"/>
  <c r="D13"/>
  <c r="D29" s="1"/>
  <c r="D12"/>
  <c r="D28" s="1"/>
  <c r="D11"/>
  <c r="D228" l="1"/>
  <c r="D126"/>
  <c r="D27"/>
  <c r="D166"/>
  <c r="D164"/>
  <c r="D30"/>
  <c r="D165"/>
  <c r="D54"/>
  <c r="D52"/>
  <c r="D53"/>
  <c r="D55"/>
  <c r="I266"/>
  <c r="G126"/>
  <c r="F266"/>
  <c r="E31"/>
  <c r="I31"/>
  <c r="H301"/>
  <c r="G266"/>
  <c r="I232"/>
  <c r="H266"/>
  <c r="I301"/>
  <c r="E301"/>
  <c r="D229"/>
  <c r="D301"/>
  <c r="E266"/>
  <c r="G301"/>
  <c r="G232"/>
  <c r="E232"/>
  <c r="I97"/>
  <c r="F301"/>
  <c r="D266"/>
  <c r="F232"/>
  <c r="H232"/>
  <c r="D94"/>
  <c r="D95"/>
  <c r="E167"/>
  <c r="H31"/>
  <c r="G167"/>
  <c r="G31"/>
  <c r="F31"/>
  <c r="G56"/>
  <c r="D96"/>
  <c r="F167"/>
  <c r="H167"/>
  <c r="F126"/>
  <c r="E126"/>
  <c r="I126"/>
  <c r="H126"/>
  <c r="E97"/>
  <c r="G97"/>
  <c r="F97"/>
  <c r="H97"/>
  <c r="E56"/>
  <c r="F56"/>
  <c r="I56"/>
  <c r="H56"/>
  <c r="D31" l="1"/>
  <c r="I167"/>
  <c r="D56"/>
  <c r="D97"/>
  <c r="D232"/>
  <c r="D167"/>
</calcChain>
</file>

<file path=xl/sharedStrings.xml><?xml version="1.0" encoding="utf-8"?>
<sst xmlns="http://schemas.openxmlformats.org/spreadsheetml/2006/main" count="140" uniqueCount="101">
  <si>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</si>
  <si>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</si>
  <si>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</si>
  <si>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</si>
  <si>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</si>
  <si>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</si>
  <si>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</si>
  <si>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</si>
  <si>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</si>
  <si>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Администрация Гостицкого сельского поселения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</si>
  <si>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</si>
  <si>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</si>
  <si>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</si>
  <si>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</si>
  <si>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</si>
  <si>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</si>
  <si>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…</t>
  </si>
  <si>
    <t>Итого :</t>
  </si>
  <si>
    <t>.... Мероприятия направленные на достижение целей проекта «...»</t>
  </si>
  <si>
    <t>Комплексы процессных мероприятий</t>
  </si>
  <si>
    <t>1. Мероприятия направленные на достижение целей проекта «Коммунальное хозяйство»</t>
  </si>
  <si>
    <t>План мероприятий муниципальной программы 
«Развитие Гостицкого сельского поселения»
на 2022-2025 годы</t>
  </si>
  <si>
    <t>1. Комплекс процессных мероприятий «Безопасность муниципального образования»</t>
  </si>
  <si>
    <t>Обеспечение безопасности людей на водных объектах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</si>
  <si>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</si>
  <si>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</si>
  <si>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</si>
  <si>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2022-2025</t>
  </si>
  <si>
    <t>ВСЕГО по копмплексу процессных мероприятий «Безопасность муниципального образования»</t>
  </si>
  <si>
    <t>2. Комплекс процессных мероприятий «Дорожное хозяйство, транспорт»</t>
  </si>
  <si>
    <t>Содержание дорог общего пользования местного значения и искусственных сооружений</t>
  </si>
  <si>
    <t>Ремонт дорог общего пользования местного значения и искусственных сооружений</t>
  </si>
  <si>
    <t>Расходы на разработку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</si>
  <si>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«Дорожное хозяйство, транспорт»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</si>
  <si>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</si>
  <si>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объектов муниципального имущества</t>
  </si>
  <si>
    <t>Мероприятия в области жилищного хозяйства</t>
  </si>
  <si>
    <t>Прочие мероприятия в области коммунального хозяйства</t>
  </si>
  <si>
    <t>Разработка схемы газоснабжения</t>
  </si>
  <si>
    <t>Ремонт и содержание объектов газоснабжения</t>
  </si>
  <si>
    <t>3. Комплекс процессных мероприятий «Жилищно-коммунальное хозяйство»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</si>
  <si>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</si>
  <si>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</si>
  <si>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</si>
  <si>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Прочие мероприятия в области благоустройства</t>
  </si>
  <si>
    <t>ВСЕГО по копмплексу процессных мероприятий «Жилищно-коммунальное хозяйство»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</si>
  <si>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</si>
  <si>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</si>
  <si>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Дома культуры</t>
  </si>
  <si>
    <t>из них расходы на: Стимулирующие выплаты на исполнение указов президента</t>
  </si>
  <si>
    <t>2.1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</si>
  <si>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</si>
  <si>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</si>
  <si>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Устройство хоккейной площадки</t>
  </si>
  <si>
    <t>ВСЕГО по копмплексу процессных мероприятий «Культура, молодежная политика, физическая культура и спорт»</t>
  </si>
  <si>
    <t>6. Комплекс процессных мероприятий «Муниципальное управление»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</si>
  <si>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</si>
  <si>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</si>
  <si>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</si>
  <si>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</si>
  <si>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</si>
  <si>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</si>
  <si>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</si>
  <si>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</si>
  <si>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Разработка муниципальной программы энергосбережения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</si>
  <si>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</si>
  <si>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</si>
  <si>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</si>
  <si>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</si>
  <si>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ВСЕГО по копмплексу процессных мероприятий «Муниципальное управление»</t>
  </si>
  <si>
    <t>Информационная и консультационная поддержка субъектов малого и среднего предпринимательства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</si>
  <si>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</si>
  <si>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</si>
  <si>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мероприятиям направленным на достижение целей проекта «Коммунальное хозяйство»</t>
  </si>
  <si>
    <t>ИТОГО</t>
  </si>
  <si>
    <t>Ремонт и содержание объектов теплоснабжения</t>
  </si>
  <si>
    <t xml:space="preserve"> Итого :    </t>
  </si>
  <si>
    <t>ИТОГО ПО КОМПЛЕКСАМ ПРОЦЕССНЫХ МЕРОПРИЯТИЙ</t>
  </si>
  <si>
    <t>8. Комплекс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</si>
  <si>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копмплексу процессных мероприятий «Благоустройство территории»</t>
  </si>
  <si>
    <t>2. Мероприятия, направленные на достижение цели проекта "Благоустройство территории"</t>
  </si>
  <si>
    <t>Благоустройство дворовых территорий</t>
  </si>
  <si>
    <t>из них расходы на: Благоустройство дворовой территории домов №6, 8, 10 дер. Гостицы</t>
  </si>
  <si>
    <t>1.1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</si>
  <si>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Устройство асфальтобетонного покрытия дорог местного значения в д.Демешкин Перевоз и пос.Сельхозтехника</t>
  </si>
  <si>
    <t>Содержание и ремонт мест воинских захоронений</t>
  </si>
  <si>
    <t>4.1</t>
  </si>
  <si>
    <t>из них расходы на: Общественная инфраструктура - ремонт братского захоронения красноармейцев, погибших в борьбе с белогвардейцами в 1919 г. времен Гражданской войны, расположенного в 150 метрах к северу от деревни Гостицы и в 6 километрах от города Сланцы на гражданском кладбище</t>
  </si>
  <si>
    <t>5.1</t>
  </si>
  <si>
    <t>из них расходы на: 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Устройство асфальтобетонного основания под хоккейные борта</t>
  </si>
  <si>
    <t>Прочие мероприятия в области физической культуры и спорта</t>
  </si>
  <si>
    <t>Создание резервного финансового фонда для предупреждения и ликвидации ЧС</t>
  </si>
  <si>
    <t>7. Комплекс процессных мероприятий «Землеустройство и землепользование»</t>
  </si>
  <si>
    <t>Прочие мероприятия</t>
  </si>
  <si>
    <t>ВСЕГО по копмплексу процессных мероприятий «Землеустройство и землепользование»</t>
  </si>
  <si>
    <t>ИТОГО ПО МЕРОПРИЯТИЯМ, НАПРАВЛЕННЫМ НА ДОСТИЖЕНИЕ ЦЕЛЕЙ ПРОЕКТА</t>
  </si>
  <si>
    <t>Управление муниципальным имуществом</t>
  </si>
  <si>
    <t>ВСЕГО по мероприятиям направленным на достижение целей проекта «Благоустройство территории»</t>
  </si>
  <si>
    <t>ВСЕГО ПО МЕРОПРИЯТИЯМ, НАПРАВЛЕННЫМ НА ДОСТИЖЕНИЕ ЦЕЛЕЙ ПРОЕКТА</t>
  </si>
  <si>
    <t>ВСЕГО ПО КОМПЛЕКСАМ ПРОЦЕССНЫХ МЕРОПРИЯТИЙ</t>
  </si>
  <si>
    <t>Приложение 1                                                    к постановлению администрации Гостицкого сельского поселения от 06.09.2022 №113-п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</si>
</sst>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9" fillId="3" borderId="35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64" fontId="9" fillId="3" borderId="46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50" xfId="0" applyNumberFormat="1" applyFont="1" applyFill="1" applyBorder="1" applyAlignment="1">
      <alignment horizontal="center" vertical="center" wrapText="1"/>
    </xf>
    <xf numFmtId="164" fontId="9" fillId="3" borderId="43" xfId="0" applyNumberFormat="1" applyFont="1" applyFill="1" applyBorder="1" applyAlignment="1">
      <alignment horizontal="center" vertical="center" wrapText="1"/>
    </xf>
    <xf numFmtId="164" fontId="9" fillId="3" borderId="51" xfId="0" applyNumberFormat="1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2"/>
  <sheetViews>
    <sheetView tabSelected="1" view="pageBreakPreview" topLeftCell="A238" zoomScale="110" zoomScaleNormal="110" zoomScaleSheetLayoutView="110" workbookViewId="0">
      <selection activeCell="J11" sqref="J11:J26"/>
    </sheetView>
  </sheetViews>
  <sheetFormatPr defaultColWidth="8.85546875" defaultRowHeight="15.6" customHeight="1"/>
  <cols>
    <col min="1" max="1" width="4.2851562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2.5703125" style="4" customWidth="1"/>
    <col min="7" max="7" width="12" style="4" customWidth="1"/>
    <col min="8" max="9" width="13.42578125" style="4" customWidth="1"/>
    <col min="10" max="10" width="12.7109375" style="4" customWidth="1"/>
    <col min="11" max="24" width="8.85546875" style="11"/>
    <col min="25" max="16384" width="8.85546875" style="4"/>
  </cols>
  <sheetData>
    <row r="1" spans="1:24" ht="47.25" customHeight="1">
      <c r="H1" s="154" t="s">
        <v>100</v>
      </c>
      <c r="I1" s="154"/>
      <c r="J1" s="154"/>
    </row>
    <row r="2" spans="1:24" ht="15">
      <c r="B2" s="169" t="s">
        <v>21</v>
      </c>
      <c r="C2" s="170"/>
      <c r="D2" s="170"/>
      <c r="E2" s="170"/>
      <c r="F2" s="170"/>
      <c r="G2" s="170"/>
      <c r="H2" s="170"/>
      <c r="I2" s="170"/>
      <c r="J2" s="170"/>
    </row>
    <row r="3" spans="1:24" ht="30" customHeight="1">
      <c r="B3" s="170"/>
      <c r="C3" s="170"/>
      <c r="D3" s="170"/>
      <c r="E3" s="170"/>
      <c r="F3" s="170"/>
      <c r="G3" s="170"/>
      <c r="H3" s="170"/>
      <c r="I3" s="170"/>
      <c r="J3" s="170"/>
    </row>
    <row r="4" spans="1:24" ht="13.15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24" ht="23.45" customHeight="1">
      <c r="A5" s="179" t="s">
        <v>10</v>
      </c>
      <c r="B5" s="171" t="s">
        <v>0</v>
      </c>
      <c r="C5" s="171" t="s">
        <v>1</v>
      </c>
      <c r="D5" s="171" t="s">
        <v>2</v>
      </c>
      <c r="E5" s="171"/>
      <c r="F5" s="171"/>
      <c r="G5" s="171"/>
      <c r="H5" s="171"/>
      <c r="I5" s="172"/>
      <c r="J5" s="173" t="s">
        <v>3</v>
      </c>
    </row>
    <row r="6" spans="1:24" ht="15.6" customHeight="1">
      <c r="A6" s="180"/>
      <c r="B6" s="176"/>
      <c r="C6" s="176"/>
      <c r="D6" s="176" t="s">
        <v>12</v>
      </c>
      <c r="E6" s="176" t="s">
        <v>4</v>
      </c>
      <c r="F6" s="176"/>
      <c r="G6" s="176"/>
      <c r="H6" s="176"/>
      <c r="I6" s="178"/>
      <c r="J6" s="174"/>
    </row>
    <row r="7" spans="1:24" ht="24.75" thickBot="1">
      <c r="A7" s="181"/>
      <c r="B7" s="177"/>
      <c r="C7" s="177"/>
      <c r="D7" s="177"/>
      <c r="E7" s="28" t="s">
        <v>5</v>
      </c>
      <c r="F7" s="28" t="s">
        <v>6</v>
      </c>
      <c r="G7" s="28" t="s">
        <v>7</v>
      </c>
      <c r="H7" s="28" t="s">
        <v>8</v>
      </c>
      <c r="I7" s="29" t="s">
        <v>14</v>
      </c>
      <c r="J7" s="175"/>
    </row>
    <row r="8" spans="1:24" ht="15.75" thickBot="1">
      <c r="A8" s="25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6">
        <v>8</v>
      </c>
      <c r="J8" s="27">
        <v>9</v>
      </c>
    </row>
    <row r="9" spans="1:24" s="6" customFormat="1" ht="15.75">
      <c r="A9" s="182" t="s">
        <v>19</v>
      </c>
      <c r="B9" s="183"/>
      <c r="C9" s="183"/>
      <c r="D9" s="183"/>
      <c r="E9" s="183"/>
      <c r="F9" s="183"/>
      <c r="G9" s="183"/>
      <c r="H9" s="183"/>
      <c r="I9" s="183"/>
      <c r="J9" s="18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thickBot="1">
      <c r="A10" s="185" t="s">
        <v>22</v>
      </c>
      <c r="B10" s="82"/>
      <c r="C10" s="82"/>
      <c r="D10" s="82"/>
      <c r="E10" s="82"/>
      <c r="F10" s="82"/>
      <c r="G10" s="82"/>
      <c r="H10" s="82"/>
      <c r="I10" s="82"/>
      <c r="J10" s="186"/>
    </row>
    <row r="11" spans="1:24" ht="15">
      <c r="A11" s="88">
        <v>1</v>
      </c>
      <c r="B11" s="91" t="s">
        <v>23</v>
      </c>
      <c r="C11" s="14">
        <v>2022</v>
      </c>
      <c r="D11" s="15">
        <f t="shared" ref="D11:D26" si="0">E11+F11+G11+H11+I11</f>
        <v>10</v>
      </c>
      <c r="E11" s="15">
        <v>0</v>
      </c>
      <c r="F11" s="15">
        <v>0</v>
      </c>
      <c r="G11" s="15">
        <v>0</v>
      </c>
      <c r="H11" s="15">
        <v>10</v>
      </c>
      <c r="I11" s="36">
        <v>0</v>
      </c>
      <c r="J11" s="121" t="s">
        <v>9</v>
      </c>
    </row>
    <row r="12" spans="1:24" ht="15">
      <c r="A12" s="89"/>
      <c r="B12" s="92"/>
      <c r="C12" s="34">
        <v>2023</v>
      </c>
      <c r="D12" s="30">
        <f t="shared" si="0"/>
        <v>16.2</v>
      </c>
      <c r="E12" s="30">
        <v>0</v>
      </c>
      <c r="F12" s="30">
        <v>0</v>
      </c>
      <c r="G12" s="30">
        <v>0</v>
      </c>
      <c r="H12" s="30">
        <v>16.2</v>
      </c>
      <c r="I12" s="37">
        <v>0</v>
      </c>
      <c r="J12" s="122"/>
    </row>
    <row r="13" spans="1:24" ht="15">
      <c r="A13" s="89"/>
      <c r="B13" s="92"/>
      <c r="C13" s="34">
        <v>2024</v>
      </c>
      <c r="D13" s="30">
        <f t="shared" si="0"/>
        <v>17.600000000000001</v>
      </c>
      <c r="E13" s="30">
        <v>0</v>
      </c>
      <c r="F13" s="30">
        <v>0</v>
      </c>
      <c r="G13" s="30">
        <v>0</v>
      </c>
      <c r="H13" s="30">
        <v>17.600000000000001</v>
      </c>
      <c r="I13" s="37">
        <v>0</v>
      </c>
      <c r="J13" s="122"/>
    </row>
    <row r="14" spans="1:24" ht="15.75" thickBot="1">
      <c r="A14" s="90"/>
      <c r="B14" s="93"/>
      <c r="C14" s="35">
        <v>2025</v>
      </c>
      <c r="D14" s="31">
        <f t="shared" si="0"/>
        <v>0</v>
      </c>
      <c r="E14" s="31">
        <v>0</v>
      </c>
      <c r="F14" s="31">
        <v>0</v>
      </c>
      <c r="G14" s="31">
        <v>0</v>
      </c>
      <c r="H14" s="31">
        <v>0</v>
      </c>
      <c r="I14" s="38">
        <v>0</v>
      </c>
      <c r="J14" s="122"/>
    </row>
    <row r="15" spans="1:24" ht="15">
      <c r="A15" s="88">
        <v>2</v>
      </c>
      <c r="B15" s="91" t="s">
        <v>24</v>
      </c>
      <c r="C15" s="14">
        <v>2022</v>
      </c>
      <c r="D15" s="15">
        <f t="shared" si="0"/>
        <v>215.7</v>
      </c>
      <c r="E15" s="15">
        <v>0</v>
      </c>
      <c r="F15" s="15">
        <v>0</v>
      </c>
      <c r="G15" s="15">
        <v>0</v>
      </c>
      <c r="H15" s="41">
        <v>215.7</v>
      </c>
      <c r="I15" s="36">
        <v>0</v>
      </c>
      <c r="J15" s="122"/>
    </row>
    <row r="16" spans="1:24" ht="15">
      <c r="A16" s="89"/>
      <c r="B16" s="92"/>
      <c r="C16" s="34">
        <v>2023</v>
      </c>
      <c r="D16" s="30">
        <f t="shared" si="0"/>
        <v>160.6</v>
      </c>
      <c r="E16" s="30">
        <v>0</v>
      </c>
      <c r="F16" s="30">
        <v>0</v>
      </c>
      <c r="G16" s="30">
        <v>0</v>
      </c>
      <c r="H16" s="30">
        <v>160.6</v>
      </c>
      <c r="I16" s="37">
        <v>0</v>
      </c>
      <c r="J16" s="122"/>
    </row>
    <row r="17" spans="1:10" ht="15">
      <c r="A17" s="89"/>
      <c r="B17" s="92"/>
      <c r="C17" s="34">
        <v>2024</v>
      </c>
      <c r="D17" s="30">
        <f t="shared" si="0"/>
        <v>174.2</v>
      </c>
      <c r="E17" s="30">
        <v>0</v>
      </c>
      <c r="F17" s="30">
        <v>0</v>
      </c>
      <c r="G17" s="30">
        <v>0</v>
      </c>
      <c r="H17" s="30">
        <v>174.2</v>
      </c>
      <c r="I17" s="37">
        <v>0</v>
      </c>
      <c r="J17" s="122"/>
    </row>
    <row r="18" spans="1:10" ht="15.75" thickBot="1">
      <c r="A18" s="94"/>
      <c r="B18" s="95"/>
      <c r="C18" s="21">
        <v>2025</v>
      </c>
      <c r="D18" s="31">
        <f t="shared" si="0"/>
        <v>162.4</v>
      </c>
      <c r="E18" s="31">
        <v>0</v>
      </c>
      <c r="F18" s="31">
        <v>0</v>
      </c>
      <c r="G18" s="31">
        <v>0</v>
      </c>
      <c r="H18" s="31">
        <v>162.4</v>
      </c>
      <c r="I18" s="38">
        <v>0</v>
      </c>
      <c r="J18" s="122"/>
    </row>
    <row r="19" spans="1:10" ht="13.5" customHeight="1">
      <c r="A19" s="88">
        <v>3</v>
      </c>
      <c r="B19" s="91" t="s">
        <v>25</v>
      </c>
      <c r="C19" s="14">
        <v>2022</v>
      </c>
      <c r="D19" s="15">
        <f t="shared" si="0"/>
        <v>43.4</v>
      </c>
      <c r="E19" s="15">
        <v>0</v>
      </c>
      <c r="F19" s="15">
        <v>0</v>
      </c>
      <c r="G19" s="15">
        <v>0</v>
      </c>
      <c r="H19" s="15">
        <v>43.4</v>
      </c>
      <c r="I19" s="36">
        <v>0</v>
      </c>
      <c r="J19" s="122"/>
    </row>
    <row r="20" spans="1:10" ht="15">
      <c r="A20" s="89"/>
      <c r="B20" s="92"/>
      <c r="C20" s="34">
        <v>2023</v>
      </c>
      <c r="D20" s="30">
        <f t="shared" si="0"/>
        <v>40</v>
      </c>
      <c r="E20" s="30">
        <v>0</v>
      </c>
      <c r="F20" s="30">
        <v>0</v>
      </c>
      <c r="G20" s="30">
        <v>0</v>
      </c>
      <c r="H20" s="30">
        <v>40</v>
      </c>
      <c r="I20" s="37">
        <v>0</v>
      </c>
      <c r="J20" s="122"/>
    </row>
    <row r="21" spans="1:10" ht="15">
      <c r="A21" s="89"/>
      <c r="B21" s="92"/>
      <c r="C21" s="34">
        <v>2024</v>
      </c>
      <c r="D21" s="30">
        <f t="shared" si="0"/>
        <v>43.4</v>
      </c>
      <c r="E21" s="30">
        <v>0</v>
      </c>
      <c r="F21" s="30">
        <v>0</v>
      </c>
      <c r="G21" s="30">
        <v>0</v>
      </c>
      <c r="H21" s="30">
        <v>43.4</v>
      </c>
      <c r="I21" s="37">
        <v>0</v>
      </c>
      <c r="J21" s="122"/>
    </row>
    <row r="22" spans="1:10" ht="15.75" thickBot="1">
      <c r="A22" s="94"/>
      <c r="B22" s="95"/>
      <c r="C22" s="21">
        <v>2025</v>
      </c>
      <c r="D22" s="31">
        <f t="shared" si="0"/>
        <v>1</v>
      </c>
      <c r="E22" s="31">
        <v>0</v>
      </c>
      <c r="F22" s="31">
        <v>0</v>
      </c>
      <c r="G22" s="31">
        <v>0</v>
      </c>
      <c r="H22" s="31">
        <v>1</v>
      </c>
      <c r="I22" s="38">
        <v>0</v>
      </c>
      <c r="J22" s="122"/>
    </row>
    <row r="23" spans="1:10" ht="13.5" customHeight="1">
      <c r="A23" s="88">
        <v>4</v>
      </c>
      <c r="B23" s="91" t="s">
        <v>26</v>
      </c>
      <c r="C23" s="14">
        <v>2022</v>
      </c>
      <c r="D23" s="15">
        <f t="shared" si="0"/>
        <v>74.400000000000006</v>
      </c>
      <c r="E23" s="15">
        <v>0</v>
      </c>
      <c r="F23" s="15">
        <v>0</v>
      </c>
      <c r="G23" s="15">
        <v>0</v>
      </c>
      <c r="H23" s="15">
        <v>74.400000000000006</v>
      </c>
      <c r="I23" s="36">
        <v>0</v>
      </c>
      <c r="J23" s="122"/>
    </row>
    <row r="24" spans="1:10" ht="15">
      <c r="A24" s="89"/>
      <c r="B24" s="92"/>
      <c r="C24" s="34">
        <v>2023</v>
      </c>
      <c r="D24" s="30">
        <f t="shared" si="0"/>
        <v>71.3</v>
      </c>
      <c r="E24" s="30">
        <v>0</v>
      </c>
      <c r="F24" s="30">
        <v>0</v>
      </c>
      <c r="G24" s="30">
        <v>0</v>
      </c>
      <c r="H24" s="30">
        <v>71.3</v>
      </c>
      <c r="I24" s="37">
        <v>0</v>
      </c>
      <c r="J24" s="122"/>
    </row>
    <row r="25" spans="1:10" ht="15">
      <c r="A25" s="89"/>
      <c r="B25" s="92"/>
      <c r="C25" s="34">
        <v>2024</v>
      </c>
      <c r="D25" s="30">
        <f t="shared" si="0"/>
        <v>77.400000000000006</v>
      </c>
      <c r="E25" s="30">
        <v>0</v>
      </c>
      <c r="F25" s="30">
        <v>0</v>
      </c>
      <c r="G25" s="30">
        <v>0</v>
      </c>
      <c r="H25" s="30">
        <v>77.400000000000006</v>
      </c>
      <c r="I25" s="37">
        <v>0</v>
      </c>
      <c r="J25" s="122"/>
    </row>
    <row r="26" spans="1:10" ht="15.75" thickBot="1">
      <c r="A26" s="94"/>
      <c r="B26" s="95"/>
      <c r="C26" s="21">
        <v>2025</v>
      </c>
      <c r="D26" s="22">
        <f t="shared" si="0"/>
        <v>114.5</v>
      </c>
      <c r="E26" s="22">
        <v>0</v>
      </c>
      <c r="F26" s="22">
        <v>0</v>
      </c>
      <c r="G26" s="22">
        <v>0</v>
      </c>
      <c r="H26" s="22">
        <v>114.5</v>
      </c>
      <c r="I26" s="39">
        <v>0</v>
      </c>
      <c r="J26" s="122"/>
    </row>
    <row r="27" spans="1:10" s="6" customFormat="1" ht="12.75">
      <c r="A27" s="96" t="s">
        <v>17</v>
      </c>
      <c r="B27" s="97"/>
      <c r="C27" s="17">
        <v>2022</v>
      </c>
      <c r="D27" s="18">
        <f t="shared" ref="D27:I27" si="1">D11+D15+D19+D23</f>
        <v>343.5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343.5</v>
      </c>
      <c r="I27" s="18">
        <f t="shared" si="1"/>
        <v>0</v>
      </c>
      <c r="J27" s="98"/>
    </row>
    <row r="28" spans="1:10" s="6" customFormat="1" ht="12.75">
      <c r="A28" s="77"/>
      <c r="B28" s="78"/>
      <c r="C28" s="13">
        <v>2023</v>
      </c>
      <c r="D28" s="8">
        <f t="shared" ref="D28:E30" si="2">D12+D16+D20+D24</f>
        <v>288.09999999999997</v>
      </c>
      <c r="E28" s="8">
        <f t="shared" si="2"/>
        <v>0</v>
      </c>
      <c r="F28" s="8">
        <f t="shared" ref="F28:F30" si="3">F12+F16+F20+F24</f>
        <v>0</v>
      </c>
      <c r="G28" s="8">
        <f t="shared" ref="G28:G30" si="4">G12+G16+G20+G24</f>
        <v>0</v>
      </c>
      <c r="H28" s="8">
        <f t="shared" ref="H28:I30" si="5">H12+H16+H20+H24</f>
        <v>288.09999999999997</v>
      </c>
      <c r="I28" s="8">
        <f t="shared" si="5"/>
        <v>0</v>
      </c>
      <c r="J28" s="99"/>
    </row>
    <row r="29" spans="1:10" s="6" customFormat="1" ht="12.75">
      <c r="A29" s="77"/>
      <c r="B29" s="78"/>
      <c r="C29" s="13">
        <v>2024</v>
      </c>
      <c r="D29" s="8">
        <f t="shared" si="2"/>
        <v>312.60000000000002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312.60000000000002</v>
      </c>
      <c r="I29" s="8">
        <f t="shared" si="5"/>
        <v>0</v>
      </c>
      <c r="J29" s="99"/>
    </row>
    <row r="30" spans="1:10" s="6" customFormat="1" ht="13.5" thickBot="1">
      <c r="A30" s="79"/>
      <c r="B30" s="80"/>
      <c r="C30" s="19">
        <v>2025</v>
      </c>
      <c r="D30" s="20">
        <f t="shared" si="2"/>
        <v>277.89999999999998</v>
      </c>
      <c r="E30" s="20">
        <f t="shared" si="2"/>
        <v>0</v>
      </c>
      <c r="F30" s="20">
        <f t="shared" si="3"/>
        <v>0</v>
      </c>
      <c r="G30" s="20">
        <f t="shared" si="4"/>
        <v>0</v>
      </c>
      <c r="H30" s="20">
        <f t="shared" si="5"/>
        <v>277.89999999999998</v>
      </c>
      <c r="I30" s="20">
        <f t="shared" si="5"/>
        <v>0</v>
      </c>
      <c r="J30" s="100"/>
    </row>
    <row r="31" spans="1:10" s="6" customFormat="1" ht="11.25" customHeight="1">
      <c r="A31" s="75" t="s">
        <v>28</v>
      </c>
      <c r="B31" s="76"/>
      <c r="C31" s="81" t="s">
        <v>27</v>
      </c>
      <c r="D31" s="83">
        <f>D27+D28+D29+D30</f>
        <v>1222.0999999999999</v>
      </c>
      <c r="E31" s="83">
        <f t="shared" ref="E31:I31" si="6">E27+E28+E29+E30</f>
        <v>0</v>
      </c>
      <c r="F31" s="83">
        <f t="shared" si="6"/>
        <v>0</v>
      </c>
      <c r="G31" s="83">
        <f t="shared" si="6"/>
        <v>0</v>
      </c>
      <c r="H31" s="83">
        <f t="shared" si="6"/>
        <v>1222.0999999999999</v>
      </c>
      <c r="I31" s="83">
        <f t="shared" si="6"/>
        <v>0</v>
      </c>
      <c r="J31" s="101"/>
    </row>
    <row r="32" spans="1:10" s="6" customFormat="1" ht="11.25" customHeight="1">
      <c r="A32" s="77"/>
      <c r="B32" s="78"/>
      <c r="C32" s="81"/>
      <c r="D32" s="83"/>
      <c r="E32" s="83"/>
      <c r="F32" s="83"/>
      <c r="G32" s="83"/>
      <c r="H32" s="83"/>
      <c r="I32" s="83"/>
      <c r="J32" s="99"/>
    </row>
    <row r="33" spans="1:10" s="6" customFormat="1" ht="11.25" customHeight="1">
      <c r="A33" s="77"/>
      <c r="B33" s="78"/>
      <c r="C33" s="81"/>
      <c r="D33" s="83"/>
      <c r="E33" s="83"/>
      <c r="F33" s="83"/>
      <c r="G33" s="83"/>
      <c r="H33" s="83"/>
      <c r="I33" s="83"/>
      <c r="J33" s="99"/>
    </row>
    <row r="34" spans="1:10" s="6" customFormat="1" ht="11.25" customHeight="1" thickBot="1">
      <c r="A34" s="79"/>
      <c r="B34" s="80"/>
      <c r="C34" s="82"/>
      <c r="D34" s="84"/>
      <c r="E34" s="84"/>
      <c r="F34" s="84"/>
      <c r="G34" s="84"/>
      <c r="H34" s="84"/>
      <c r="I34" s="84"/>
      <c r="J34" s="100"/>
    </row>
    <row r="35" spans="1:10" ht="15.75" thickBot="1">
      <c r="A35" s="127" t="s">
        <v>29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ht="15">
      <c r="A36" s="88">
        <v>1</v>
      </c>
      <c r="B36" s="91" t="s">
        <v>30</v>
      </c>
      <c r="C36" s="14">
        <v>2022</v>
      </c>
      <c r="D36" s="15">
        <f t="shared" ref="D36:D51" si="7">E36+F36+G36+H36+I36</f>
        <v>246.92841999999999</v>
      </c>
      <c r="E36" s="15">
        <v>0</v>
      </c>
      <c r="F36" s="15">
        <v>0</v>
      </c>
      <c r="G36" s="15">
        <v>0</v>
      </c>
      <c r="H36" s="15">
        <v>246.92841999999999</v>
      </c>
      <c r="I36" s="36">
        <v>0</v>
      </c>
      <c r="J36" s="121" t="s">
        <v>9</v>
      </c>
    </row>
    <row r="37" spans="1:10" ht="15">
      <c r="A37" s="89"/>
      <c r="B37" s="92"/>
      <c r="C37" s="34">
        <v>2023</v>
      </c>
      <c r="D37" s="30">
        <f t="shared" si="7"/>
        <v>152.80000000000001</v>
      </c>
      <c r="E37" s="30">
        <v>0</v>
      </c>
      <c r="F37" s="30">
        <v>0</v>
      </c>
      <c r="G37" s="30">
        <v>0</v>
      </c>
      <c r="H37" s="30">
        <v>152.80000000000001</v>
      </c>
      <c r="I37" s="37">
        <v>0</v>
      </c>
      <c r="J37" s="122"/>
    </row>
    <row r="38" spans="1:10" ht="15">
      <c r="A38" s="89"/>
      <c r="B38" s="92"/>
      <c r="C38" s="34">
        <v>2024</v>
      </c>
      <c r="D38" s="30">
        <f t="shared" si="7"/>
        <v>158.9</v>
      </c>
      <c r="E38" s="30">
        <v>0</v>
      </c>
      <c r="F38" s="30">
        <v>0</v>
      </c>
      <c r="G38" s="30">
        <v>0</v>
      </c>
      <c r="H38" s="30">
        <v>158.9</v>
      </c>
      <c r="I38" s="37">
        <v>0</v>
      </c>
      <c r="J38" s="122"/>
    </row>
    <row r="39" spans="1:10" ht="15.75" thickBot="1">
      <c r="A39" s="90"/>
      <c r="B39" s="93"/>
      <c r="C39" s="35">
        <v>2025</v>
      </c>
      <c r="D39" s="31">
        <f t="shared" si="7"/>
        <v>268</v>
      </c>
      <c r="E39" s="31">
        <v>0</v>
      </c>
      <c r="F39" s="31">
        <v>0</v>
      </c>
      <c r="G39" s="31">
        <v>0</v>
      </c>
      <c r="H39" s="31">
        <v>268</v>
      </c>
      <c r="I39" s="38">
        <v>0</v>
      </c>
      <c r="J39" s="122"/>
    </row>
    <row r="40" spans="1:10" ht="15">
      <c r="A40" s="88">
        <v>2</v>
      </c>
      <c r="B40" s="130" t="s">
        <v>31</v>
      </c>
      <c r="C40" s="14">
        <v>2022</v>
      </c>
      <c r="D40" s="51">
        <f>E40+F40+G40+H40+I40</f>
        <v>1439.4</v>
      </c>
      <c r="E40" s="51">
        <f>E44</f>
        <v>0</v>
      </c>
      <c r="F40" s="51">
        <f>F44</f>
        <v>1098.5</v>
      </c>
      <c r="G40" s="51">
        <f>G44</f>
        <v>0</v>
      </c>
      <c r="H40" s="55">
        <f>254.717+H44</f>
        <v>337.40000000000003</v>
      </c>
      <c r="I40" s="56">
        <f>I44</f>
        <v>3.5</v>
      </c>
      <c r="J40" s="122"/>
    </row>
    <row r="41" spans="1:10" ht="15">
      <c r="A41" s="89"/>
      <c r="B41" s="131"/>
      <c r="C41" s="34">
        <v>2023</v>
      </c>
      <c r="D41" s="30">
        <f t="shared" si="7"/>
        <v>281.7</v>
      </c>
      <c r="E41" s="30">
        <f t="shared" ref="E41:E43" si="8">E45</f>
        <v>0</v>
      </c>
      <c r="F41" s="30">
        <f>F45</f>
        <v>0</v>
      </c>
      <c r="G41" s="30">
        <f t="shared" ref="G41:G43" si="9">G45</f>
        <v>0</v>
      </c>
      <c r="H41" s="44">
        <f>192.1+H45</f>
        <v>281.7</v>
      </c>
      <c r="I41" s="30">
        <f t="shared" ref="I41:I43" si="10">I45</f>
        <v>0</v>
      </c>
      <c r="J41" s="122"/>
    </row>
    <row r="42" spans="1:10" ht="15">
      <c r="A42" s="89"/>
      <c r="B42" s="131"/>
      <c r="C42" s="34">
        <v>2024</v>
      </c>
      <c r="D42" s="30">
        <f t="shared" si="7"/>
        <v>293</v>
      </c>
      <c r="E42" s="30">
        <f t="shared" si="8"/>
        <v>0</v>
      </c>
      <c r="F42" s="30">
        <f>F46</f>
        <v>0</v>
      </c>
      <c r="G42" s="30">
        <f t="shared" si="9"/>
        <v>0</v>
      </c>
      <c r="H42" s="44">
        <f>199.8+H46</f>
        <v>293</v>
      </c>
      <c r="I42" s="30">
        <f t="shared" si="10"/>
        <v>0</v>
      </c>
      <c r="J42" s="122"/>
    </row>
    <row r="43" spans="1:10" ht="15.75" thickBot="1">
      <c r="A43" s="94"/>
      <c r="B43" s="113"/>
      <c r="C43" s="21">
        <v>2025</v>
      </c>
      <c r="D43" s="57">
        <f t="shared" si="7"/>
        <v>0</v>
      </c>
      <c r="E43" s="41">
        <f t="shared" si="8"/>
        <v>0</v>
      </c>
      <c r="F43" s="57">
        <f>F47</f>
        <v>0</v>
      </c>
      <c r="G43" s="41">
        <f t="shared" si="9"/>
        <v>0</v>
      </c>
      <c r="H43" s="58">
        <f>H47</f>
        <v>0</v>
      </c>
      <c r="I43" s="59">
        <f t="shared" si="10"/>
        <v>0</v>
      </c>
      <c r="J43" s="122"/>
    </row>
    <row r="44" spans="1:10" ht="45.75" customHeight="1">
      <c r="A44" s="144" t="s">
        <v>50</v>
      </c>
      <c r="B44" s="130" t="s">
        <v>84</v>
      </c>
      <c r="C44" s="14">
        <v>2022</v>
      </c>
      <c r="D44" s="15">
        <f t="shared" ref="D44:D47" si="11">E44+F44+G44+H44+I44</f>
        <v>1184.683</v>
      </c>
      <c r="E44" s="15">
        <v>0</v>
      </c>
      <c r="F44" s="15">
        <v>1098.5</v>
      </c>
      <c r="G44" s="15">
        <v>0</v>
      </c>
      <c r="H44" s="43">
        <v>82.683000000000007</v>
      </c>
      <c r="I44" s="36">
        <v>3.5</v>
      </c>
      <c r="J44" s="122"/>
    </row>
    <row r="45" spans="1:10" ht="45.75" customHeight="1">
      <c r="A45" s="145"/>
      <c r="B45" s="131"/>
      <c r="C45" s="34">
        <v>2023</v>
      </c>
      <c r="D45" s="30">
        <f t="shared" si="11"/>
        <v>89.6</v>
      </c>
      <c r="E45" s="30">
        <v>0</v>
      </c>
      <c r="F45" s="30">
        <v>0</v>
      </c>
      <c r="G45" s="30">
        <v>0</v>
      </c>
      <c r="H45" s="44">
        <v>89.6</v>
      </c>
      <c r="I45" s="37">
        <v>0</v>
      </c>
      <c r="J45" s="122"/>
    </row>
    <row r="46" spans="1:10" ht="45.75" customHeight="1">
      <c r="A46" s="145"/>
      <c r="B46" s="131"/>
      <c r="C46" s="34">
        <v>2024</v>
      </c>
      <c r="D46" s="30">
        <f t="shared" si="11"/>
        <v>93.2</v>
      </c>
      <c r="E46" s="30">
        <v>0</v>
      </c>
      <c r="F46" s="30">
        <v>0</v>
      </c>
      <c r="G46" s="30">
        <v>0</v>
      </c>
      <c r="H46" s="44">
        <v>93.2</v>
      </c>
      <c r="I46" s="37">
        <v>0</v>
      </c>
      <c r="J46" s="122"/>
    </row>
    <row r="47" spans="1:10" ht="45.75" customHeight="1" thickBot="1">
      <c r="A47" s="146"/>
      <c r="B47" s="113"/>
      <c r="C47" s="21">
        <v>2025</v>
      </c>
      <c r="D47" s="31">
        <f t="shared" si="11"/>
        <v>0</v>
      </c>
      <c r="E47" s="31">
        <v>0</v>
      </c>
      <c r="F47" s="31">
        <v>0</v>
      </c>
      <c r="G47" s="31">
        <v>0</v>
      </c>
      <c r="H47" s="45">
        <v>0</v>
      </c>
      <c r="I47" s="38">
        <v>0</v>
      </c>
      <c r="J47" s="122"/>
    </row>
    <row r="48" spans="1:10" ht="30.75" customHeight="1">
      <c r="A48" s="88">
        <v>3</v>
      </c>
      <c r="B48" s="91" t="s">
        <v>32</v>
      </c>
      <c r="C48" s="14">
        <v>2022</v>
      </c>
      <c r="D48" s="15">
        <f t="shared" si="7"/>
        <v>39.5</v>
      </c>
      <c r="E48" s="15">
        <v>0</v>
      </c>
      <c r="F48" s="15">
        <v>0</v>
      </c>
      <c r="G48" s="15">
        <v>0</v>
      </c>
      <c r="H48" s="15">
        <v>39.5</v>
      </c>
      <c r="I48" s="36">
        <v>0</v>
      </c>
      <c r="J48" s="122"/>
    </row>
    <row r="49" spans="1:10" ht="30.75" customHeight="1">
      <c r="A49" s="89"/>
      <c r="B49" s="92"/>
      <c r="C49" s="34">
        <v>2023</v>
      </c>
      <c r="D49" s="30">
        <f t="shared" si="7"/>
        <v>36.4</v>
      </c>
      <c r="E49" s="30">
        <v>0</v>
      </c>
      <c r="F49" s="30">
        <v>0</v>
      </c>
      <c r="G49" s="30">
        <v>0</v>
      </c>
      <c r="H49" s="30">
        <v>36.4</v>
      </c>
      <c r="I49" s="37">
        <v>0</v>
      </c>
      <c r="J49" s="122"/>
    </row>
    <row r="50" spans="1:10" ht="30.75" customHeight="1">
      <c r="A50" s="89"/>
      <c r="B50" s="92"/>
      <c r="C50" s="34">
        <v>2024</v>
      </c>
      <c r="D50" s="30">
        <f t="shared" si="7"/>
        <v>39.5</v>
      </c>
      <c r="E50" s="30">
        <v>0</v>
      </c>
      <c r="F50" s="30">
        <v>0</v>
      </c>
      <c r="G50" s="30">
        <v>0</v>
      </c>
      <c r="H50" s="30">
        <v>39.5</v>
      </c>
      <c r="I50" s="37">
        <v>0</v>
      </c>
      <c r="J50" s="122"/>
    </row>
    <row r="51" spans="1:10" ht="30.75" customHeight="1" thickBot="1">
      <c r="A51" s="94"/>
      <c r="B51" s="95"/>
      <c r="C51" s="21">
        <v>2025</v>
      </c>
      <c r="D51" s="22">
        <f t="shared" si="7"/>
        <v>0</v>
      </c>
      <c r="E51" s="22">
        <v>0</v>
      </c>
      <c r="F51" s="22">
        <v>0</v>
      </c>
      <c r="G51" s="22">
        <v>0</v>
      </c>
      <c r="H51" s="22">
        <v>0</v>
      </c>
      <c r="I51" s="39">
        <v>0</v>
      </c>
      <c r="J51" s="122"/>
    </row>
    <row r="52" spans="1:10" s="6" customFormat="1" ht="12.75">
      <c r="A52" s="96" t="s">
        <v>17</v>
      </c>
      <c r="B52" s="97"/>
      <c r="C52" s="17">
        <v>2022</v>
      </c>
      <c r="D52" s="18">
        <f>D36+D40+D48</f>
        <v>1725.8284200000001</v>
      </c>
      <c r="E52" s="18">
        <f>E32+E36+E40+E48</f>
        <v>0</v>
      </c>
      <c r="F52" s="18">
        <f>F36+F40+F48</f>
        <v>1098.5</v>
      </c>
      <c r="G52" s="18">
        <f>G32+G36+G40+G48</f>
        <v>0</v>
      </c>
      <c r="H52" s="18">
        <f>H32+H36+H40+H48</f>
        <v>623.82842000000005</v>
      </c>
      <c r="I52" s="18">
        <f>I32+I36+I40+I48</f>
        <v>3.5</v>
      </c>
      <c r="J52" s="98"/>
    </row>
    <row r="53" spans="1:10" s="6" customFormat="1" ht="12.75">
      <c r="A53" s="77"/>
      <c r="B53" s="78"/>
      <c r="C53" s="13">
        <v>2023</v>
      </c>
      <c r="D53" s="8">
        <f>D37+D41+D49</f>
        <v>470.9</v>
      </c>
      <c r="E53" s="47">
        <f t="shared" ref="E53:E55" si="12">E33+E37+E41+E49</f>
        <v>0</v>
      </c>
      <c r="F53" s="47">
        <f t="shared" ref="F53:F55" si="13">F37+F41+F49</f>
        <v>0</v>
      </c>
      <c r="G53" s="47">
        <f t="shared" ref="G53:G55" si="14">G33+G37+G41+G49</f>
        <v>0</v>
      </c>
      <c r="H53" s="47">
        <f t="shared" ref="H53:H55" si="15">H33+H37+H41+H49</f>
        <v>470.9</v>
      </c>
      <c r="I53" s="47">
        <f t="shared" ref="I53:I55" si="16">I33+I37+I41+I49</f>
        <v>0</v>
      </c>
      <c r="J53" s="99"/>
    </row>
    <row r="54" spans="1:10" s="6" customFormat="1" ht="12.75">
      <c r="A54" s="77"/>
      <c r="B54" s="78"/>
      <c r="C54" s="13">
        <v>2024</v>
      </c>
      <c r="D54" s="8">
        <f>D38+D42+D50</f>
        <v>491.4</v>
      </c>
      <c r="E54" s="47">
        <f t="shared" si="12"/>
        <v>0</v>
      </c>
      <c r="F54" s="47">
        <f t="shared" si="13"/>
        <v>0</v>
      </c>
      <c r="G54" s="47">
        <f t="shared" si="14"/>
        <v>0</v>
      </c>
      <c r="H54" s="47">
        <f t="shared" si="15"/>
        <v>491.4</v>
      </c>
      <c r="I54" s="47">
        <f t="shared" si="16"/>
        <v>0</v>
      </c>
      <c r="J54" s="99"/>
    </row>
    <row r="55" spans="1:10" s="6" customFormat="1" ht="13.5" thickBot="1">
      <c r="A55" s="79"/>
      <c r="B55" s="80"/>
      <c r="C55" s="19">
        <v>2025</v>
      </c>
      <c r="D55" s="20">
        <f>D35+D39+D43+D51</f>
        <v>268</v>
      </c>
      <c r="E55" s="54">
        <f t="shared" si="12"/>
        <v>0</v>
      </c>
      <c r="F55" s="54">
        <f t="shared" si="13"/>
        <v>0</v>
      </c>
      <c r="G55" s="54">
        <f t="shared" si="14"/>
        <v>0</v>
      </c>
      <c r="H55" s="54">
        <f t="shared" si="15"/>
        <v>268</v>
      </c>
      <c r="I55" s="54">
        <f t="shared" si="16"/>
        <v>0</v>
      </c>
      <c r="J55" s="100"/>
    </row>
    <row r="56" spans="1:10" s="6" customFormat="1" ht="11.25" customHeight="1">
      <c r="A56" s="75" t="s">
        <v>33</v>
      </c>
      <c r="B56" s="76"/>
      <c r="C56" s="81" t="s">
        <v>27</v>
      </c>
      <c r="D56" s="83">
        <f>D52+D53+D54+D55</f>
        <v>2956.12842</v>
      </c>
      <c r="E56" s="83">
        <f t="shared" ref="E56" si="17">E52+E53+E54+E55</f>
        <v>0</v>
      </c>
      <c r="F56" s="83">
        <f t="shared" ref="F56" si="18">F52+F53+F54+F55</f>
        <v>1098.5</v>
      </c>
      <c r="G56" s="83">
        <f t="shared" ref="G56" si="19">G52+G53+G54+G55</f>
        <v>0</v>
      </c>
      <c r="H56" s="83">
        <f t="shared" ref="H56" si="20">H52+H53+H54+H55</f>
        <v>1854.12842</v>
      </c>
      <c r="I56" s="83">
        <f t="shared" ref="I56" si="21">I52+I53+I54+I55</f>
        <v>3.5</v>
      </c>
      <c r="J56" s="101"/>
    </row>
    <row r="57" spans="1:10" s="6" customFormat="1" ht="11.25" customHeight="1">
      <c r="A57" s="77"/>
      <c r="B57" s="78"/>
      <c r="C57" s="81"/>
      <c r="D57" s="83"/>
      <c r="E57" s="83"/>
      <c r="F57" s="83"/>
      <c r="G57" s="83"/>
      <c r="H57" s="83"/>
      <c r="I57" s="83"/>
      <c r="J57" s="99"/>
    </row>
    <row r="58" spans="1:10" s="6" customFormat="1" ht="11.25" customHeight="1">
      <c r="A58" s="77"/>
      <c r="B58" s="78"/>
      <c r="C58" s="81"/>
      <c r="D58" s="83"/>
      <c r="E58" s="83"/>
      <c r="F58" s="83"/>
      <c r="G58" s="83"/>
      <c r="H58" s="83"/>
      <c r="I58" s="83"/>
      <c r="J58" s="99"/>
    </row>
    <row r="59" spans="1:10" s="6" customFormat="1" ht="11.25" customHeight="1" thickBot="1">
      <c r="A59" s="79"/>
      <c r="B59" s="80"/>
      <c r="C59" s="82"/>
      <c r="D59" s="84"/>
      <c r="E59" s="84"/>
      <c r="F59" s="84"/>
      <c r="G59" s="84"/>
      <c r="H59" s="84"/>
      <c r="I59" s="84"/>
      <c r="J59" s="100"/>
    </row>
    <row r="60" spans="1:10" ht="15.75" thickBot="1">
      <c r="A60" s="127" t="s">
        <v>40</v>
      </c>
      <c r="B60" s="128"/>
      <c r="C60" s="128"/>
      <c r="D60" s="128"/>
      <c r="E60" s="128"/>
      <c r="F60" s="128"/>
      <c r="G60" s="128"/>
      <c r="H60" s="128"/>
      <c r="I60" s="128"/>
      <c r="J60" s="129"/>
    </row>
    <row r="61" spans="1:10" ht="23.25" customHeight="1">
      <c r="A61" s="88">
        <v>1</v>
      </c>
      <c r="B61" s="91" t="s">
        <v>34</v>
      </c>
      <c r="C61" s="14">
        <v>2022</v>
      </c>
      <c r="D61" s="15">
        <f t="shared" ref="D61:D92" si="22">E61+F61+G61+H61+I61</f>
        <v>181.9</v>
      </c>
      <c r="E61" s="15">
        <v>0</v>
      </c>
      <c r="F61" s="15">
        <v>0</v>
      </c>
      <c r="G61" s="15">
        <v>0</v>
      </c>
      <c r="H61" s="15">
        <v>181.9</v>
      </c>
      <c r="I61" s="36">
        <v>0</v>
      </c>
      <c r="J61" s="121" t="s">
        <v>9</v>
      </c>
    </row>
    <row r="62" spans="1:10" ht="23.25" customHeight="1">
      <c r="A62" s="89"/>
      <c r="B62" s="92"/>
      <c r="C62" s="34">
        <v>2023</v>
      </c>
      <c r="D62" s="30">
        <f t="shared" si="22"/>
        <v>170.3</v>
      </c>
      <c r="E62" s="30">
        <v>0</v>
      </c>
      <c r="F62" s="30">
        <v>0</v>
      </c>
      <c r="G62" s="30">
        <v>0</v>
      </c>
      <c r="H62" s="30">
        <v>170.3</v>
      </c>
      <c r="I62" s="37">
        <v>0</v>
      </c>
      <c r="J62" s="122"/>
    </row>
    <row r="63" spans="1:10" ht="23.25" customHeight="1">
      <c r="A63" s="89"/>
      <c r="B63" s="92"/>
      <c r="C63" s="34">
        <v>2024</v>
      </c>
      <c r="D63" s="30">
        <f t="shared" si="22"/>
        <v>184.7</v>
      </c>
      <c r="E63" s="30">
        <v>0</v>
      </c>
      <c r="F63" s="30">
        <v>0</v>
      </c>
      <c r="G63" s="30">
        <v>0</v>
      </c>
      <c r="H63" s="30">
        <v>184.7</v>
      </c>
      <c r="I63" s="37">
        <v>0</v>
      </c>
      <c r="J63" s="122"/>
    </row>
    <row r="64" spans="1:10" ht="23.25" customHeight="1" thickBot="1">
      <c r="A64" s="90"/>
      <c r="B64" s="93"/>
      <c r="C64" s="35">
        <v>2025</v>
      </c>
      <c r="D64" s="31">
        <f t="shared" si="22"/>
        <v>118.6</v>
      </c>
      <c r="E64" s="31">
        <v>0</v>
      </c>
      <c r="F64" s="31">
        <v>0</v>
      </c>
      <c r="G64" s="31">
        <v>0</v>
      </c>
      <c r="H64" s="31">
        <v>118.6</v>
      </c>
      <c r="I64" s="38">
        <v>0</v>
      </c>
      <c r="J64" s="122"/>
    </row>
    <row r="65" spans="1:10" ht="15">
      <c r="A65" s="88">
        <v>2</v>
      </c>
      <c r="B65" s="91" t="s">
        <v>96</v>
      </c>
      <c r="C65" s="14">
        <v>2022</v>
      </c>
      <c r="D65" s="15">
        <f t="shared" ref="D65:D68" si="23">E65+F65+G65+H65+I65</f>
        <v>10</v>
      </c>
      <c r="E65" s="15">
        <v>0</v>
      </c>
      <c r="F65" s="15">
        <v>0</v>
      </c>
      <c r="G65" s="15">
        <v>0</v>
      </c>
      <c r="H65" s="15">
        <v>10</v>
      </c>
      <c r="I65" s="36">
        <v>0</v>
      </c>
      <c r="J65" s="122"/>
    </row>
    <row r="66" spans="1:10" ht="15">
      <c r="A66" s="89"/>
      <c r="B66" s="92"/>
      <c r="C66" s="34">
        <v>2023</v>
      </c>
      <c r="D66" s="30">
        <f t="shared" si="23"/>
        <v>0</v>
      </c>
      <c r="E66" s="30">
        <v>0</v>
      </c>
      <c r="F66" s="30">
        <v>0</v>
      </c>
      <c r="G66" s="30">
        <v>0</v>
      </c>
      <c r="H66" s="30">
        <v>0</v>
      </c>
      <c r="I66" s="37">
        <v>0</v>
      </c>
      <c r="J66" s="122"/>
    </row>
    <row r="67" spans="1:10" ht="15">
      <c r="A67" s="89"/>
      <c r="B67" s="92"/>
      <c r="C67" s="34">
        <v>2024</v>
      </c>
      <c r="D67" s="30">
        <f t="shared" si="23"/>
        <v>0</v>
      </c>
      <c r="E67" s="30">
        <v>0</v>
      </c>
      <c r="F67" s="30">
        <v>0</v>
      </c>
      <c r="G67" s="30">
        <v>0</v>
      </c>
      <c r="H67" s="30">
        <v>0</v>
      </c>
      <c r="I67" s="37">
        <v>0</v>
      </c>
      <c r="J67" s="122"/>
    </row>
    <row r="68" spans="1:10" ht="15.75" thickBot="1">
      <c r="A68" s="94"/>
      <c r="B68" s="95"/>
      <c r="C68" s="21">
        <v>2025</v>
      </c>
      <c r="D68" s="31">
        <f t="shared" si="23"/>
        <v>0</v>
      </c>
      <c r="E68" s="31">
        <v>0</v>
      </c>
      <c r="F68" s="31">
        <v>0</v>
      </c>
      <c r="G68" s="31">
        <v>0</v>
      </c>
      <c r="H68" s="31">
        <v>0</v>
      </c>
      <c r="I68" s="38">
        <v>0</v>
      </c>
      <c r="J68" s="122"/>
    </row>
    <row r="69" spans="1:10" ht="15">
      <c r="A69" s="88">
        <v>3</v>
      </c>
      <c r="B69" s="91" t="s">
        <v>35</v>
      </c>
      <c r="C69" s="14">
        <v>2022</v>
      </c>
      <c r="D69" s="15">
        <f t="shared" si="22"/>
        <v>89.9</v>
      </c>
      <c r="E69" s="15">
        <v>0</v>
      </c>
      <c r="F69" s="15">
        <v>0</v>
      </c>
      <c r="G69" s="15">
        <v>0</v>
      </c>
      <c r="H69" s="15">
        <v>89.9</v>
      </c>
      <c r="I69" s="36">
        <v>0</v>
      </c>
      <c r="J69" s="122"/>
    </row>
    <row r="70" spans="1:10" ht="15">
      <c r="A70" s="89"/>
      <c r="B70" s="92"/>
      <c r="C70" s="34">
        <v>2023</v>
      </c>
      <c r="D70" s="30">
        <f t="shared" si="22"/>
        <v>105.1</v>
      </c>
      <c r="E70" s="30">
        <v>0</v>
      </c>
      <c r="F70" s="30">
        <v>0</v>
      </c>
      <c r="G70" s="30">
        <v>0</v>
      </c>
      <c r="H70" s="30">
        <v>105.1</v>
      </c>
      <c r="I70" s="37">
        <v>0</v>
      </c>
      <c r="J70" s="122"/>
    </row>
    <row r="71" spans="1:10" ht="15">
      <c r="A71" s="89"/>
      <c r="B71" s="92"/>
      <c r="C71" s="34">
        <v>2024</v>
      </c>
      <c r="D71" s="30">
        <f t="shared" si="22"/>
        <v>114</v>
      </c>
      <c r="E71" s="30">
        <v>0</v>
      </c>
      <c r="F71" s="30">
        <v>0</v>
      </c>
      <c r="G71" s="30">
        <v>0</v>
      </c>
      <c r="H71" s="30">
        <v>114</v>
      </c>
      <c r="I71" s="37">
        <v>0</v>
      </c>
      <c r="J71" s="122"/>
    </row>
    <row r="72" spans="1:10" ht="15.75" thickBot="1">
      <c r="A72" s="94"/>
      <c r="B72" s="95"/>
      <c r="C72" s="21">
        <v>2025</v>
      </c>
      <c r="D72" s="31">
        <f t="shared" si="22"/>
        <v>50</v>
      </c>
      <c r="E72" s="31">
        <v>0</v>
      </c>
      <c r="F72" s="31">
        <v>0</v>
      </c>
      <c r="G72" s="31">
        <v>0</v>
      </c>
      <c r="H72" s="31">
        <v>50</v>
      </c>
      <c r="I72" s="38">
        <v>0</v>
      </c>
      <c r="J72" s="122"/>
    </row>
    <row r="73" spans="1:10" ht="16.5" customHeight="1">
      <c r="A73" s="88">
        <v>4</v>
      </c>
      <c r="B73" s="91" t="s">
        <v>36</v>
      </c>
      <c r="C73" s="14">
        <v>2022</v>
      </c>
      <c r="D73" s="15">
        <f t="shared" si="22"/>
        <v>67.599999999999994</v>
      </c>
      <c r="E73" s="15">
        <v>0</v>
      </c>
      <c r="F73" s="15">
        <v>0</v>
      </c>
      <c r="G73" s="15">
        <v>0</v>
      </c>
      <c r="H73" s="15">
        <v>67.599999999999994</v>
      </c>
      <c r="I73" s="36">
        <v>0</v>
      </c>
      <c r="J73" s="122"/>
    </row>
    <row r="74" spans="1:10" ht="16.5" customHeight="1">
      <c r="A74" s="89"/>
      <c r="B74" s="92"/>
      <c r="C74" s="34">
        <v>2023</v>
      </c>
      <c r="D74" s="30">
        <f t="shared" si="22"/>
        <v>62.3</v>
      </c>
      <c r="E74" s="30">
        <v>0</v>
      </c>
      <c r="F74" s="30">
        <v>0</v>
      </c>
      <c r="G74" s="30">
        <v>0</v>
      </c>
      <c r="H74" s="30">
        <v>62.3</v>
      </c>
      <c r="I74" s="37">
        <v>0</v>
      </c>
      <c r="J74" s="122"/>
    </row>
    <row r="75" spans="1:10" ht="16.5" customHeight="1">
      <c r="A75" s="89"/>
      <c r="B75" s="92"/>
      <c r="C75" s="34">
        <v>2024</v>
      </c>
      <c r="D75" s="30">
        <f t="shared" si="22"/>
        <v>67.599999999999994</v>
      </c>
      <c r="E75" s="30">
        <v>0</v>
      </c>
      <c r="F75" s="30">
        <v>0</v>
      </c>
      <c r="G75" s="30">
        <v>0</v>
      </c>
      <c r="H75" s="30">
        <v>67.599999999999994</v>
      </c>
      <c r="I75" s="37">
        <v>0</v>
      </c>
      <c r="J75" s="122"/>
    </row>
    <row r="76" spans="1:10" ht="16.5" customHeight="1" thickBot="1">
      <c r="A76" s="94"/>
      <c r="B76" s="95"/>
      <c r="C76" s="21">
        <v>2025</v>
      </c>
      <c r="D76" s="22">
        <f t="shared" si="22"/>
        <v>116.4</v>
      </c>
      <c r="E76" s="22">
        <v>0</v>
      </c>
      <c r="F76" s="22">
        <v>0</v>
      </c>
      <c r="G76" s="22">
        <v>0</v>
      </c>
      <c r="H76" s="31">
        <v>116.4</v>
      </c>
      <c r="I76" s="39">
        <v>0</v>
      </c>
      <c r="J76" s="122"/>
    </row>
    <row r="77" spans="1:10" ht="18.75" customHeight="1">
      <c r="A77" s="88">
        <v>5</v>
      </c>
      <c r="B77" s="91" t="s">
        <v>37</v>
      </c>
      <c r="C77" s="14">
        <v>2022</v>
      </c>
      <c r="D77" s="15">
        <f t="shared" si="22"/>
        <v>185.2</v>
      </c>
      <c r="E77" s="15">
        <v>0</v>
      </c>
      <c r="F77" s="15">
        <v>0</v>
      </c>
      <c r="G77" s="15">
        <v>0</v>
      </c>
      <c r="H77" s="15">
        <v>185.2</v>
      </c>
      <c r="I77" s="43">
        <v>0</v>
      </c>
      <c r="J77" s="141"/>
    </row>
    <row r="78" spans="1:10" ht="18.75" customHeight="1">
      <c r="A78" s="89"/>
      <c r="B78" s="92"/>
      <c r="C78" s="34">
        <v>2023</v>
      </c>
      <c r="D78" s="30">
        <f t="shared" si="22"/>
        <v>127.4</v>
      </c>
      <c r="E78" s="30">
        <v>0</v>
      </c>
      <c r="F78" s="30">
        <v>0</v>
      </c>
      <c r="G78" s="30">
        <v>0</v>
      </c>
      <c r="H78" s="30">
        <v>127.4</v>
      </c>
      <c r="I78" s="30">
        <v>0</v>
      </c>
      <c r="J78" s="141"/>
    </row>
    <row r="79" spans="1:10" ht="18.75" customHeight="1">
      <c r="A79" s="89"/>
      <c r="B79" s="92"/>
      <c r="C79" s="34">
        <v>2024</v>
      </c>
      <c r="D79" s="30">
        <f t="shared" si="22"/>
        <v>138.1</v>
      </c>
      <c r="E79" s="30">
        <v>0</v>
      </c>
      <c r="F79" s="30">
        <v>0</v>
      </c>
      <c r="G79" s="30">
        <v>0</v>
      </c>
      <c r="H79" s="30">
        <v>138.1</v>
      </c>
      <c r="I79" s="30">
        <v>0</v>
      </c>
      <c r="J79" s="141"/>
    </row>
    <row r="80" spans="1:10" ht="18.75" customHeight="1" thickBot="1">
      <c r="A80" s="90"/>
      <c r="B80" s="93"/>
      <c r="C80" s="35">
        <v>2025</v>
      </c>
      <c r="D80" s="31">
        <f t="shared" si="22"/>
        <v>31.7</v>
      </c>
      <c r="E80" s="31">
        <v>0</v>
      </c>
      <c r="F80" s="31">
        <v>0</v>
      </c>
      <c r="G80" s="31">
        <v>0</v>
      </c>
      <c r="H80" s="31">
        <v>31.7</v>
      </c>
      <c r="I80" s="31">
        <v>0</v>
      </c>
      <c r="J80" s="141"/>
    </row>
    <row r="81" spans="1:10" ht="18.75" customHeight="1">
      <c r="A81" s="88">
        <v>6</v>
      </c>
      <c r="B81" s="91" t="s">
        <v>38</v>
      </c>
      <c r="C81" s="14">
        <v>2022</v>
      </c>
      <c r="D81" s="15">
        <f t="shared" si="22"/>
        <v>106.2</v>
      </c>
      <c r="E81" s="15">
        <v>0</v>
      </c>
      <c r="F81" s="15">
        <v>0</v>
      </c>
      <c r="G81" s="15">
        <v>0</v>
      </c>
      <c r="H81" s="15">
        <v>106.2</v>
      </c>
      <c r="I81" s="43">
        <v>0</v>
      </c>
      <c r="J81" s="141"/>
    </row>
    <row r="82" spans="1:10" ht="18.75" customHeight="1">
      <c r="A82" s="89"/>
      <c r="B82" s="92"/>
      <c r="C82" s="34">
        <v>2023</v>
      </c>
      <c r="D82" s="30">
        <f t="shared" si="22"/>
        <v>101.8</v>
      </c>
      <c r="E82" s="30">
        <v>0</v>
      </c>
      <c r="F82" s="30">
        <v>0</v>
      </c>
      <c r="G82" s="30">
        <v>0</v>
      </c>
      <c r="H82" s="30">
        <v>101.8</v>
      </c>
      <c r="I82" s="30">
        <v>0</v>
      </c>
      <c r="J82" s="141"/>
    </row>
    <row r="83" spans="1:10" ht="18.75" customHeight="1">
      <c r="A83" s="89"/>
      <c r="B83" s="92"/>
      <c r="C83" s="34">
        <v>2024</v>
      </c>
      <c r="D83" s="30">
        <f t="shared" si="22"/>
        <v>110.4</v>
      </c>
      <c r="E83" s="30">
        <v>0</v>
      </c>
      <c r="F83" s="30">
        <v>0</v>
      </c>
      <c r="G83" s="30">
        <v>0</v>
      </c>
      <c r="H83" s="30">
        <v>110.4</v>
      </c>
      <c r="I83" s="30">
        <v>0</v>
      </c>
      <c r="J83" s="141"/>
    </row>
    <row r="84" spans="1:10" ht="18.75" customHeight="1" thickBot="1">
      <c r="A84" s="90"/>
      <c r="B84" s="93"/>
      <c r="C84" s="35">
        <v>2025</v>
      </c>
      <c r="D84" s="31">
        <f t="shared" si="22"/>
        <v>96.2</v>
      </c>
      <c r="E84" s="31">
        <v>0</v>
      </c>
      <c r="F84" s="31">
        <v>0</v>
      </c>
      <c r="G84" s="31">
        <v>0</v>
      </c>
      <c r="H84" s="31">
        <v>96.2</v>
      </c>
      <c r="I84" s="31">
        <v>0</v>
      </c>
      <c r="J84" s="141"/>
    </row>
    <row r="85" spans="1:10" ht="18.75" customHeight="1">
      <c r="A85" s="88">
        <v>7</v>
      </c>
      <c r="B85" s="91" t="s">
        <v>39</v>
      </c>
      <c r="C85" s="14">
        <v>2022</v>
      </c>
      <c r="D85" s="15">
        <f t="shared" si="22"/>
        <v>74.5</v>
      </c>
      <c r="E85" s="15">
        <v>0</v>
      </c>
      <c r="F85" s="15">
        <v>0</v>
      </c>
      <c r="G85" s="15">
        <v>0</v>
      </c>
      <c r="H85" s="15">
        <v>74.5</v>
      </c>
      <c r="I85" s="43">
        <v>0</v>
      </c>
      <c r="J85" s="141"/>
    </row>
    <row r="86" spans="1:10" ht="18.75" customHeight="1">
      <c r="A86" s="89"/>
      <c r="B86" s="92"/>
      <c r="C86" s="34">
        <v>2023</v>
      </c>
      <c r="D86" s="30">
        <f t="shared" si="22"/>
        <v>82.6</v>
      </c>
      <c r="E86" s="30">
        <v>0</v>
      </c>
      <c r="F86" s="30">
        <v>0</v>
      </c>
      <c r="G86" s="30">
        <v>0</v>
      </c>
      <c r="H86" s="30">
        <v>82.6</v>
      </c>
      <c r="I86" s="30">
        <v>0</v>
      </c>
      <c r="J86" s="141"/>
    </row>
    <row r="87" spans="1:10" ht="18.75" customHeight="1">
      <c r="A87" s="89"/>
      <c r="B87" s="92"/>
      <c r="C87" s="34">
        <v>2024</v>
      </c>
      <c r="D87" s="30">
        <f t="shared" si="22"/>
        <v>89.6</v>
      </c>
      <c r="E87" s="30">
        <v>0</v>
      </c>
      <c r="F87" s="30">
        <v>0</v>
      </c>
      <c r="G87" s="30">
        <v>0</v>
      </c>
      <c r="H87" s="30">
        <v>89.6</v>
      </c>
      <c r="I87" s="30">
        <v>0</v>
      </c>
      <c r="J87" s="141"/>
    </row>
    <row r="88" spans="1:10" ht="18.75" customHeight="1" thickBot="1">
      <c r="A88" s="90"/>
      <c r="B88" s="93"/>
      <c r="C88" s="35">
        <v>2025</v>
      </c>
      <c r="D88" s="31">
        <f t="shared" si="22"/>
        <v>50.3</v>
      </c>
      <c r="E88" s="31">
        <v>0</v>
      </c>
      <c r="F88" s="31">
        <v>0</v>
      </c>
      <c r="G88" s="31">
        <v>0</v>
      </c>
      <c r="H88" s="31">
        <v>50.3</v>
      </c>
      <c r="I88" s="31">
        <v>0</v>
      </c>
      <c r="J88" s="141"/>
    </row>
    <row r="89" spans="1:10" ht="31.5" customHeight="1">
      <c r="A89" s="88">
        <v>8</v>
      </c>
      <c r="B89" s="91" t="s">
        <v>32</v>
      </c>
      <c r="C89" s="14">
        <v>2022</v>
      </c>
      <c r="D89" s="15">
        <f t="shared" si="22"/>
        <v>54.1</v>
      </c>
      <c r="E89" s="15">
        <v>0</v>
      </c>
      <c r="F89" s="15">
        <v>0</v>
      </c>
      <c r="G89" s="15">
        <v>0</v>
      </c>
      <c r="H89" s="15">
        <v>54.1</v>
      </c>
      <c r="I89" s="43">
        <v>0</v>
      </c>
      <c r="J89" s="141"/>
    </row>
    <row r="90" spans="1:10" ht="31.5" customHeight="1">
      <c r="A90" s="89"/>
      <c r="B90" s="92"/>
      <c r="C90" s="34">
        <v>2023</v>
      </c>
      <c r="D90" s="30">
        <f t="shared" si="22"/>
        <v>49.9</v>
      </c>
      <c r="E90" s="30">
        <v>0</v>
      </c>
      <c r="F90" s="30">
        <v>0</v>
      </c>
      <c r="G90" s="30">
        <v>0</v>
      </c>
      <c r="H90" s="30">
        <v>49.9</v>
      </c>
      <c r="I90" s="30">
        <v>0</v>
      </c>
      <c r="J90" s="141"/>
    </row>
    <row r="91" spans="1:10" ht="31.5" customHeight="1">
      <c r="A91" s="89"/>
      <c r="B91" s="92"/>
      <c r="C91" s="34">
        <v>2024</v>
      </c>
      <c r="D91" s="30">
        <f t="shared" si="22"/>
        <v>54.1</v>
      </c>
      <c r="E91" s="30">
        <v>0</v>
      </c>
      <c r="F91" s="30">
        <v>0</v>
      </c>
      <c r="G91" s="30">
        <v>0</v>
      </c>
      <c r="H91" s="30">
        <v>54.1</v>
      </c>
      <c r="I91" s="30">
        <v>0</v>
      </c>
      <c r="J91" s="141"/>
    </row>
    <row r="92" spans="1:10" ht="31.5" customHeight="1" thickBot="1">
      <c r="A92" s="90"/>
      <c r="B92" s="93"/>
      <c r="C92" s="35">
        <v>2025</v>
      </c>
      <c r="D92" s="31">
        <f t="shared" si="22"/>
        <v>50.3</v>
      </c>
      <c r="E92" s="31">
        <v>0</v>
      </c>
      <c r="F92" s="31">
        <v>0</v>
      </c>
      <c r="G92" s="31">
        <v>0</v>
      </c>
      <c r="H92" s="31">
        <v>50.3</v>
      </c>
      <c r="I92" s="31">
        <v>0</v>
      </c>
      <c r="J92" s="141"/>
    </row>
    <row r="93" spans="1:10" s="6" customFormat="1" ht="12.75">
      <c r="A93" s="75" t="s">
        <v>17</v>
      </c>
      <c r="B93" s="76"/>
      <c r="C93" s="46">
        <v>2022</v>
      </c>
      <c r="D93" s="47">
        <f>D61+D69+D73+D77+D81+D85+D89+D65</f>
        <v>769.4</v>
      </c>
      <c r="E93" s="47">
        <f t="shared" ref="E93:I93" si="24">E61+E69+E73+E77+E81+E85+E89</f>
        <v>0</v>
      </c>
      <c r="F93" s="47">
        <f t="shared" si="24"/>
        <v>0</v>
      </c>
      <c r="G93" s="47">
        <f t="shared" si="24"/>
        <v>0</v>
      </c>
      <c r="H93" s="47">
        <f>H61+H69+H73+H77+H81+H85+H89+H65</f>
        <v>769.4</v>
      </c>
      <c r="I93" s="47">
        <f t="shared" si="24"/>
        <v>0</v>
      </c>
      <c r="J93" s="98"/>
    </row>
    <row r="94" spans="1:10" s="6" customFormat="1" ht="12.75">
      <c r="A94" s="77"/>
      <c r="B94" s="78"/>
      <c r="C94" s="13">
        <v>2023</v>
      </c>
      <c r="D94" s="8">
        <f>D62+D70+D74+D78+D82+D86+D90</f>
        <v>699.4</v>
      </c>
      <c r="E94" s="8">
        <f t="shared" ref="E94:I94" si="25">E62+E70+E74+E78+E82+E86+E90</f>
        <v>0</v>
      </c>
      <c r="F94" s="8">
        <f t="shared" si="25"/>
        <v>0</v>
      </c>
      <c r="G94" s="8">
        <f t="shared" si="25"/>
        <v>0</v>
      </c>
      <c r="H94" s="8">
        <f t="shared" si="25"/>
        <v>699.4</v>
      </c>
      <c r="I94" s="8">
        <f t="shared" si="25"/>
        <v>0</v>
      </c>
      <c r="J94" s="99"/>
    </row>
    <row r="95" spans="1:10" s="6" customFormat="1" ht="12.75">
      <c r="A95" s="77"/>
      <c r="B95" s="78"/>
      <c r="C95" s="13">
        <v>2024</v>
      </c>
      <c r="D95" s="8">
        <f>D63+D71+D75+D79+D83+D87+D91</f>
        <v>758.5</v>
      </c>
      <c r="E95" s="8">
        <f t="shared" ref="E95:I95" si="26">E63+E71+E75+E79+E83+E87+E91</f>
        <v>0</v>
      </c>
      <c r="F95" s="8">
        <f t="shared" si="26"/>
        <v>0</v>
      </c>
      <c r="G95" s="8">
        <f t="shared" si="26"/>
        <v>0</v>
      </c>
      <c r="H95" s="8">
        <f t="shared" si="26"/>
        <v>758.5</v>
      </c>
      <c r="I95" s="8">
        <f t="shared" si="26"/>
        <v>0</v>
      </c>
      <c r="J95" s="99"/>
    </row>
    <row r="96" spans="1:10" s="6" customFormat="1" ht="13.5" thickBot="1">
      <c r="A96" s="79"/>
      <c r="B96" s="80"/>
      <c r="C96" s="19">
        <v>2025</v>
      </c>
      <c r="D96" s="20">
        <f>D64+D72+D76+D80+D84+D88+D92</f>
        <v>513.5</v>
      </c>
      <c r="E96" s="20">
        <f t="shared" ref="E96:I96" si="27">E64+E72+E76+E80+E84+E88+E92</f>
        <v>0</v>
      </c>
      <c r="F96" s="20">
        <f t="shared" si="27"/>
        <v>0</v>
      </c>
      <c r="G96" s="20">
        <f t="shared" si="27"/>
        <v>0</v>
      </c>
      <c r="H96" s="20">
        <f t="shared" si="27"/>
        <v>513.5</v>
      </c>
      <c r="I96" s="20">
        <f t="shared" si="27"/>
        <v>0</v>
      </c>
      <c r="J96" s="100"/>
    </row>
    <row r="97" spans="1:10" s="6" customFormat="1" ht="11.25" customHeight="1">
      <c r="A97" s="75" t="s">
        <v>45</v>
      </c>
      <c r="B97" s="76"/>
      <c r="C97" s="81" t="s">
        <v>27</v>
      </c>
      <c r="D97" s="83">
        <f>D93+D94+D95+D96</f>
        <v>2740.8</v>
      </c>
      <c r="E97" s="83">
        <f t="shared" ref="E97" si="28">E93+E94+E95+E96</f>
        <v>0</v>
      </c>
      <c r="F97" s="83">
        <f t="shared" ref="F97" si="29">F93+F94+F95+F96</f>
        <v>0</v>
      </c>
      <c r="G97" s="83">
        <f t="shared" ref="G97" si="30">G93+G94+G95+G96</f>
        <v>0</v>
      </c>
      <c r="H97" s="83">
        <f t="shared" ref="H97" si="31">H93+H94+H95+H96</f>
        <v>2740.8</v>
      </c>
      <c r="I97" s="83">
        <f t="shared" ref="I97" si="32">I93+I94+I95+I96</f>
        <v>0</v>
      </c>
      <c r="J97" s="101"/>
    </row>
    <row r="98" spans="1:10" s="6" customFormat="1" ht="11.25" customHeight="1">
      <c r="A98" s="77"/>
      <c r="B98" s="78"/>
      <c r="C98" s="81"/>
      <c r="D98" s="83"/>
      <c r="E98" s="83"/>
      <c r="F98" s="83"/>
      <c r="G98" s="83"/>
      <c r="H98" s="83"/>
      <c r="I98" s="83"/>
      <c r="J98" s="99"/>
    </row>
    <row r="99" spans="1:10" s="6" customFormat="1" ht="11.25" customHeight="1">
      <c r="A99" s="77"/>
      <c r="B99" s="78"/>
      <c r="C99" s="81"/>
      <c r="D99" s="83"/>
      <c r="E99" s="83"/>
      <c r="F99" s="83"/>
      <c r="G99" s="83"/>
      <c r="H99" s="83"/>
      <c r="I99" s="83"/>
      <c r="J99" s="99"/>
    </row>
    <row r="100" spans="1:10" s="6" customFormat="1" ht="11.25" customHeight="1" thickBot="1">
      <c r="A100" s="79"/>
      <c r="B100" s="80"/>
      <c r="C100" s="82"/>
      <c r="D100" s="84"/>
      <c r="E100" s="84"/>
      <c r="F100" s="84"/>
      <c r="G100" s="84"/>
      <c r="H100" s="84"/>
      <c r="I100" s="84"/>
      <c r="J100" s="100"/>
    </row>
    <row r="101" spans="1:10" ht="15.75" thickBot="1">
      <c r="A101" s="127" t="s">
        <v>41</v>
      </c>
      <c r="B101" s="128"/>
      <c r="C101" s="128"/>
      <c r="D101" s="128"/>
      <c r="E101" s="128"/>
      <c r="F101" s="128"/>
      <c r="G101" s="128"/>
      <c r="H101" s="128"/>
      <c r="I101" s="128"/>
      <c r="J101" s="129"/>
    </row>
    <row r="102" spans="1:10" ht="17.25" customHeight="1">
      <c r="A102" s="88">
        <v>1</v>
      </c>
      <c r="B102" s="91" t="s">
        <v>42</v>
      </c>
      <c r="C102" s="14">
        <v>2022</v>
      </c>
      <c r="D102" s="15">
        <f t="shared" ref="D102:D121" si="33">E102+F102+G102+H102+I102</f>
        <v>5</v>
      </c>
      <c r="E102" s="15">
        <v>0</v>
      </c>
      <c r="F102" s="15">
        <v>0</v>
      </c>
      <c r="G102" s="15">
        <v>0</v>
      </c>
      <c r="H102" s="15">
        <v>5</v>
      </c>
      <c r="I102" s="36">
        <v>0</v>
      </c>
      <c r="J102" s="121" t="s">
        <v>9</v>
      </c>
    </row>
    <row r="103" spans="1:10" ht="17.25" customHeight="1">
      <c r="A103" s="89"/>
      <c r="B103" s="92"/>
      <c r="C103" s="34">
        <v>2023</v>
      </c>
      <c r="D103" s="30">
        <f t="shared" si="33"/>
        <v>5</v>
      </c>
      <c r="E103" s="30">
        <v>0</v>
      </c>
      <c r="F103" s="30">
        <v>0</v>
      </c>
      <c r="G103" s="30">
        <v>0</v>
      </c>
      <c r="H103" s="30">
        <v>5</v>
      </c>
      <c r="I103" s="37">
        <v>0</v>
      </c>
      <c r="J103" s="122"/>
    </row>
    <row r="104" spans="1:10" ht="17.25" customHeight="1">
      <c r="A104" s="89"/>
      <c r="B104" s="92"/>
      <c r="C104" s="34">
        <v>2024</v>
      </c>
      <c r="D104" s="30">
        <f t="shared" si="33"/>
        <v>5</v>
      </c>
      <c r="E104" s="30">
        <v>0</v>
      </c>
      <c r="F104" s="30">
        <v>0</v>
      </c>
      <c r="G104" s="30">
        <v>0</v>
      </c>
      <c r="H104" s="30">
        <v>5</v>
      </c>
      <c r="I104" s="37">
        <v>0</v>
      </c>
      <c r="J104" s="122"/>
    </row>
    <row r="105" spans="1:10" ht="17.25" customHeight="1" thickBot="1">
      <c r="A105" s="90"/>
      <c r="B105" s="93"/>
      <c r="C105" s="35">
        <v>2025</v>
      </c>
      <c r="D105" s="31">
        <f t="shared" si="33"/>
        <v>5</v>
      </c>
      <c r="E105" s="31">
        <v>0</v>
      </c>
      <c r="F105" s="31">
        <v>0</v>
      </c>
      <c r="G105" s="31">
        <v>0</v>
      </c>
      <c r="H105" s="31">
        <v>5</v>
      </c>
      <c r="I105" s="38">
        <v>0</v>
      </c>
      <c r="J105" s="122"/>
    </row>
    <row r="106" spans="1:10" ht="15">
      <c r="A106" s="88">
        <v>2</v>
      </c>
      <c r="B106" s="91" t="s">
        <v>43</v>
      </c>
      <c r="C106" s="14">
        <v>2022</v>
      </c>
      <c r="D106" s="15">
        <f t="shared" si="33"/>
        <v>602.61320000000001</v>
      </c>
      <c r="E106" s="15">
        <v>0</v>
      </c>
      <c r="F106" s="15">
        <v>0</v>
      </c>
      <c r="G106" s="15">
        <v>0</v>
      </c>
      <c r="H106" s="15">
        <v>602.61320000000001</v>
      </c>
      <c r="I106" s="36">
        <v>0</v>
      </c>
      <c r="J106" s="122"/>
    </row>
    <row r="107" spans="1:10" ht="15">
      <c r="A107" s="89"/>
      <c r="B107" s="92"/>
      <c r="C107" s="34">
        <v>2023</v>
      </c>
      <c r="D107" s="30">
        <f t="shared" si="33"/>
        <v>494.8</v>
      </c>
      <c r="E107" s="30">
        <v>0</v>
      </c>
      <c r="F107" s="30">
        <v>0</v>
      </c>
      <c r="G107" s="30">
        <v>0</v>
      </c>
      <c r="H107" s="30">
        <v>494.8</v>
      </c>
      <c r="I107" s="37">
        <v>0</v>
      </c>
      <c r="J107" s="122"/>
    </row>
    <row r="108" spans="1:10" ht="15">
      <c r="A108" s="89"/>
      <c r="B108" s="92"/>
      <c r="C108" s="34">
        <v>2024</v>
      </c>
      <c r="D108" s="30">
        <f t="shared" si="33"/>
        <v>536.6</v>
      </c>
      <c r="E108" s="30">
        <v>0</v>
      </c>
      <c r="F108" s="30">
        <v>0</v>
      </c>
      <c r="G108" s="30">
        <v>0</v>
      </c>
      <c r="H108" s="30">
        <v>536.6</v>
      </c>
      <c r="I108" s="37">
        <v>0</v>
      </c>
      <c r="J108" s="122"/>
    </row>
    <row r="109" spans="1:10" ht="15.75" thickBot="1">
      <c r="A109" s="94"/>
      <c r="B109" s="95"/>
      <c r="C109" s="21">
        <v>2025</v>
      </c>
      <c r="D109" s="31">
        <f t="shared" si="33"/>
        <v>252.8</v>
      </c>
      <c r="E109" s="31">
        <v>0</v>
      </c>
      <c r="F109" s="31">
        <v>0</v>
      </c>
      <c r="G109" s="31">
        <v>0</v>
      </c>
      <c r="H109" s="31">
        <v>252.8</v>
      </c>
      <c r="I109" s="38">
        <v>0</v>
      </c>
      <c r="J109" s="122"/>
    </row>
    <row r="110" spans="1:10" ht="16.5" customHeight="1">
      <c r="A110" s="88">
        <v>3</v>
      </c>
      <c r="B110" s="91" t="s">
        <v>44</v>
      </c>
      <c r="C110" s="14">
        <v>2022</v>
      </c>
      <c r="D110" s="15">
        <f t="shared" si="33"/>
        <v>758.5</v>
      </c>
      <c r="E110" s="15">
        <v>0</v>
      </c>
      <c r="F110" s="15">
        <v>0</v>
      </c>
      <c r="G110" s="15">
        <v>0</v>
      </c>
      <c r="H110" s="15">
        <v>758.5</v>
      </c>
      <c r="I110" s="36">
        <v>0</v>
      </c>
      <c r="J110" s="122"/>
    </row>
    <row r="111" spans="1:10" ht="16.5" customHeight="1">
      <c r="A111" s="89"/>
      <c r="B111" s="92"/>
      <c r="C111" s="34">
        <v>2023</v>
      </c>
      <c r="D111" s="30">
        <f t="shared" si="33"/>
        <v>665</v>
      </c>
      <c r="E111" s="30">
        <v>0</v>
      </c>
      <c r="F111" s="30">
        <v>0</v>
      </c>
      <c r="G111" s="30">
        <v>0</v>
      </c>
      <c r="H111" s="30">
        <v>665</v>
      </c>
      <c r="I111" s="37">
        <v>0</v>
      </c>
      <c r="J111" s="122"/>
    </row>
    <row r="112" spans="1:10" ht="16.5" customHeight="1">
      <c r="A112" s="89"/>
      <c r="B112" s="92"/>
      <c r="C112" s="34">
        <v>2024</v>
      </c>
      <c r="D112" s="30">
        <f t="shared" si="33"/>
        <v>721.3</v>
      </c>
      <c r="E112" s="30">
        <v>0</v>
      </c>
      <c r="F112" s="30">
        <v>0</v>
      </c>
      <c r="G112" s="30">
        <v>0</v>
      </c>
      <c r="H112" s="30">
        <v>721.3</v>
      </c>
      <c r="I112" s="37">
        <v>0</v>
      </c>
      <c r="J112" s="122"/>
    </row>
    <row r="113" spans="1:10" ht="16.5" customHeight="1" thickBot="1">
      <c r="A113" s="94"/>
      <c r="B113" s="95"/>
      <c r="C113" s="21">
        <v>2025</v>
      </c>
      <c r="D113" s="22">
        <f t="shared" si="33"/>
        <v>516.9</v>
      </c>
      <c r="E113" s="22">
        <v>0</v>
      </c>
      <c r="F113" s="22">
        <v>0</v>
      </c>
      <c r="G113" s="22">
        <v>0</v>
      </c>
      <c r="H113" s="22">
        <v>516.9</v>
      </c>
      <c r="I113" s="39">
        <v>0</v>
      </c>
      <c r="J113" s="122"/>
    </row>
    <row r="114" spans="1:10" ht="18" customHeight="1">
      <c r="A114" s="88">
        <v>4</v>
      </c>
      <c r="B114" s="130" t="s">
        <v>85</v>
      </c>
      <c r="C114" s="14">
        <v>2022</v>
      </c>
      <c r="D114" s="51">
        <f>E114+F114+G114+H114+I114</f>
        <v>473.68421999999998</v>
      </c>
      <c r="E114" s="51">
        <f>E118</f>
        <v>0</v>
      </c>
      <c r="F114" s="51">
        <f>F118</f>
        <v>450</v>
      </c>
      <c r="G114" s="51">
        <f>G118</f>
        <v>0</v>
      </c>
      <c r="H114" s="51">
        <f>H118</f>
        <v>23.68422</v>
      </c>
      <c r="I114" s="55">
        <f>I118</f>
        <v>0</v>
      </c>
      <c r="J114" s="141"/>
    </row>
    <row r="115" spans="1:10" ht="18" customHeight="1">
      <c r="A115" s="89"/>
      <c r="B115" s="131"/>
      <c r="C115" s="34">
        <v>2023</v>
      </c>
      <c r="D115" s="30">
        <f t="shared" ref="D115:D117" si="34">E115+F115+G115+H115+I115</f>
        <v>21.603000000000002</v>
      </c>
      <c r="E115" s="30">
        <f t="shared" ref="E115:E117" si="35">E119</f>
        <v>0</v>
      </c>
      <c r="F115" s="30">
        <f t="shared" ref="F115:F117" si="36">F119</f>
        <v>0</v>
      </c>
      <c r="G115" s="30">
        <f t="shared" ref="G115:G117" si="37">G119</f>
        <v>0</v>
      </c>
      <c r="H115" s="30">
        <f t="shared" ref="H115:I117" si="38">H119</f>
        <v>21.603000000000002</v>
      </c>
      <c r="I115" s="61">
        <f t="shared" si="38"/>
        <v>0</v>
      </c>
      <c r="J115" s="141"/>
    </row>
    <row r="116" spans="1:10" ht="18" customHeight="1">
      <c r="A116" s="89"/>
      <c r="B116" s="131"/>
      <c r="C116" s="34">
        <v>2024</v>
      </c>
      <c r="D116" s="30">
        <f t="shared" si="34"/>
        <v>22.91</v>
      </c>
      <c r="E116" s="30">
        <f t="shared" si="35"/>
        <v>0</v>
      </c>
      <c r="F116" s="30">
        <f t="shared" si="36"/>
        <v>0</v>
      </c>
      <c r="G116" s="30">
        <f t="shared" si="37"/>
        <v>0</v>
      </c>
      <c r="H116" s="30">
        <f t="shared" si="38"/>
        <v>22.91</v>
      </c>
      <c r="I116" s="61">
        <f t="shared" si="38"/>
        <v>0</v>
      </c>
      <c r="J116" s="141"/>
    </row>
    <row r="117" spans="1:10" ht="18" customHeight="1" thickBot="1">
      <c r="A117" s="90"/>
      <c r="B117" s="132"/>
      <c r="C117" s="35">
        <v>2025</v>
      </c>
      <c r="D117" s="57">
        <f t="shared" si="34"/>
        <v>16.899999999999999</v>
      </c>
      <c r="E117" s="41">
        <f t="shared" si="35"/>
        <v>0</v>
      </c>
      <c r="F117" s="41">
        <f t="shared" si="36"/>
        <v>0</v>
      </c>
      <c r="G117" s="41">
        <f t="shared" si="37"/>
        <v>0</v>
      </c>
      <c r="H117" s="41">
        <f t="shared" si="38"/>
        <v>16.899999999999999</v>
      </c>
      <c r="I117" s="60">
        <f t="shared" si="38"/>
        <v>0</v>
      </c>
      <c r="J117" s="141"/>
    </row>
    <row r="118" spans="1:10" ht="35.25" customHeight="1">
      <c r="A118" s="144" t="s">
        <v>86</v>
      </c>
      <c r="B118" s="130" t="s">
        <v>87</v>
      </c>
      <c r="C118" s="14">
        <v>2022</v>
      </c>
      <c r="D118" s="15">
        <f t="shared" si="33"/>
        <v>473.68421999999998</v>
      </c>
      <c r="E118" s="15">
        <v>0</v>
      </c>
      <c r="F118" s="15">
        <v>450</v>
      </c>
      <c r="G118" s="15">
        <v>0</v>
      </c>
      <c r="H118" s="15">
        <v>23.68422</v>
      </c>
      <c r="I118" s="43">
        <v>0</v>
      </c>
      <c r="J118" s="141"/>
    </row>
    <row r="119" spans="1:10" ht="35.25" customHeight="1">
      <c r="A119" s="145"/>
      <c r="B119" s="131"/>
      <c r="C119" s="34">
        <v>2023</v>
      </c>
      <c r="D119" s="30">
        <f t="shared" si="33"/>
        <v>21.603000000000002</v>
      </c>
      <c r="E119" s="30">
        <v>0</v>
      </c>
      <c r="F119" s="30">
        <v>0</v>
      </c>
      <c r="G119" s="30">
        <v>0</v>
      </c>
      <c r="H119" s="30">
        <v>21.603000000000002</v>
      </c>
      <c r="I119" s="30">
        <v>0</v>
      </c>
      <c r="J119" s="141"/>
    </row>
    <row r="120" spans="1:10" ht="35.25" customHeight="1">
      <c r="A120" s="145"/>
      <c r="B120" s="131"/>
      <c r="C120" s="34">
        <v>2024</v>
      </c>
      <c r="D120" s="30">
        <f t="shared" si="33"/>
        <v>22.91</v>
      </c>
      <c r="E120" s="30">
        <v>0</v>
      </c>
      <c r="F120" s="30">
        <v>0</v>
      </c>
      <c r="G120" s="30">
        <v>0</v>
      </c>
      <c r="H120" s="30">
        <v>22.91</v>
      </c>
      <c r="I120" s="30">
        <v>0</v>
      </c>
      <c r="J120" s="141"/>
    </row>
    <row r="121" spans="1:10" ht="35.25" customHeight="1" thickBot="1">
      <c r="A121" s="153"/>
      <c r="B121" s="132"/>
      <c r="C121" s="35">
        <v>2025</v>
      </c>
      <c r="D121" s="31">
        <f t="shared" si="33"/>
        <v>16.899999999999999</v>
      </c>
      <c r="E121" s="31">
        <v>0</v>
      </c>
      <c r="F121" s="31">
        <v>0</v>
      </c>
      <c r="G121" s="31">
        <v>0</v>
      </c>
      <c r="H121" s="31">
        <v>16.899999999999999</v>
      </c>
      <c r="I121" s="31">
        <v>0</v>
      </c>
      <c r="J121" s="141"/>
    </row>
    <row r="122" spans="1:10" s="6" customFormat="1" ht="12.75">
      <c r="A122" s="96" t="s">
        <v>17</v>
      </c>
      <c r="B122" s="97"/>
      <c r="C122" s="17">
        <v>2022</v>
      </c>
      <c r="D122" s="18">
        <f>D102+D106+D110+D114</f>
        <v>1839.7974199999999</v>
      </c>
      <c r="E122" s="18">
        <f t="shared" ref="E122:G122" si="39">E102+E106+E110+E114</f>
        <v>0</v>
      </c>
      <c r="F122" s="18">
        <f t="shared" si="39"/>
        <v>450</v>
      </c>
      <c r="G122" s="18">
        <f t="shared" si="39"/>
        <v>0</v>
      </c>
      <c r="H122" s="18">
        <f>H102+H106+H110+H114</f>
        <v>1389.7974200000001</v>
      </c>
      <c r="I122" s="18">
        <f>I102+I106+I110+I114</f>
        <v>0</v>
      </c>
      <c r="J122" s="98"/>
    </row>
    <row r="123" spans="1:10" s="6" customFormat="1" ht="12.75">
      <c r="A123" s="77"/>
      <c r="B123" s="78"/>
      <c r="C123" s="13">
        <v>2023</v>
      </c>
      <c r="D123" s="47">
        <f t="shared" ref="D123:D125" si="40">D103+D107+D111+D115</f>
        <v>1186.403</v>
      </c>
      <c r="E123" s="47">
        <f t="shared" ref="E123" si="41">E103+E107+E111+E115</f>
        <v>0</v>
      </c>
      <c r="F123" s="47">
        <f t="shared" ref="F123" si="42">F103+F107+F111+F115</f>
        <v>0</v>
      </c>
      <c r="G123" s="47">
        <f t="shared" ref="G123" si="43">G103+G107+G111+G115</f>
        <v>0</v>
      </c>
      <c r="H123" s="47">
        <f t="shared" ref="H123:I123" si="44">H103+H107+H111+H115</f>
        <v>1186.403</v>
      </c>
      <c r="I123" s="47">
        <f t="shared" si="44"/>
        <v>0</v>
      </c>
      <c r="J123" s="99"/>
    </row>
    <row r="124" spans="1:10" s="6" customFormat="1" ht="12.75">
      <c r="A124" s="77"/>
      <c r="B124" s="78"/>
      <c r="C124" s="13">
        <v>2024</v>
      </c>
      <c r="D124" s="47">
        <f t="shared" si="40"/>
        <v>1285.8100000000002</v>
      </c>
      <c r="E124" s="47">
        <f t="shared" ref="E124:E125" si="45">E104+E108+E112+E116</f>
        <v>0</v>
      </c>
      <c r="F124" s="47">
        <f t="shared" ref="F124" si="46">F104+F108+F112+F116</f>
        <v>0</v>
      </c>
      <c r="G124" s="47">
        <f t="shared" ref="G124" si="47">G104+G108+G112+G116</f>
        <v>0</v>
      </c>
      <c r="H124" s="47">
        <f t="shared" ref="H124:I124" si="48">H104+H108+H112+H116</f>
        <v>1285.8100000000002</v>
      </c>
      <c r="I124" s="47">
        <f t="shared" si="48"/>
        <v>0</v>
      </c>
      <c r="J124" s="99"/>
    </row>
    <row r="125" spans="1:10" s="6" customFormat="1" ht="13.5" thickBot="1">
      <c r="A125" s="79"/>
      <c r="B125" s="80"/>
      <c r="C125" s="19">
        <v>2025</v>
      </c>
      <c r="D125" s="54">
        <f t="shared" si="40"/>
        <v>791.6</v>
      </c>
      <c r="E125" s="54">
        <f t="shared" si="45"/>
        <v>0</v>
      </c>
      <c r="F125" s="54">
        <f t="shared" ref="F125" si="49">F105+F109+F113+F117</f>
        <v>0</v>
      </c>
      <c r="G125" s="54">
        <f t="shared" ref="G125" si="50">G105+G109+G113+G117</f>
        <v>0</v>
      </c>
      <c r="H125" s="54">
        <f t="shared" ref="H125:I125" si="51">H105+H109+H113+H117</f>
        <v>791.6</v>
      </c>
      <c r="I125" s="54">
        <f t="shared" si="51"/>
        <v>0</v>
      </c>
      <c r="J125" s="100"/>
    </row>
    <row r="126" spans="1:10" s="6" customFormat="1" ht="11.25" customHeight="1">
      <c r="A126" s="75" t="s">
        <v>79</v>
      </c>
      <c r="B126" s="76"/>
      <c r="C126" s="81" t="s">
        <v>27</v>
      </c>
      <c r="D126" s="83">
        <f>D122+D123+D124+D125</f>
        <v>5103.6104200000009</v>
      </c>
      <c r="E126" s="83">
        <f t="shared" ref="E126" si="52">E122+E123+E124+E125</f>
        <v>0</v>
      </c>
      <c r="F126" s="83">
        <f t="shared" ref="F126" si="53">F122+F123+F124+F125</f>
        <v>450</v>
      </c>
      <c r="G126" s="83">
        <f t="shared" ref="G126" si="54">G122+G123+G124+G125</f>
        <v>0</v>
      </c>
      <c r="H126" s="83">
        <f t="shared" ref="H126" si="55">H122+H123+H124+H125</f>
        <v>4653.6104200000009</v>
      </c>
      <c r="I126" s="83">
        <f t="shared" ref="I126" si="56">I122+I123+I124+I125</f>
        <v>0</v>
      </c>
      <c r="J126" s="101"/>
    </row>
    <row r="127" spans="1:10" s="6" customFormat="1" ht="11.25" customHeight="1">
      <c r="A127" s="77"/>
      <c r="B127" s="78"/>
      <c r="C127" s="81"/>
      <c r="D127" s="83"/>
      <c r="E127" s="83"/>
      <c r="F127" s="83"/>
      <c r="G127" s="83"/>
      <c r="H127" s="83"/>
      <c r="I127" s="83"/>
      <c r="J127" s="99"/>
    </row>
    <row r="128" spans="1:10" s="6" customFormat="1" ht="11.25" customHeight="1">
      <c r="A128" s="77"/>
      <c r="B128" s="78"/>
      <c r="C128" s="81"/>
      <c r="D128" s="83"/>
      <c r="E128" s="83"/>
      <c r="F128" s="83"/>
      <c r="G128" s="83"/>
      <c r="H128" s="83"/>
      <c r="I128" s="83"/>
      <c r="J128" s="99"/>
    </row>
    <row r="129" spans="1:24" s="6" customFormat="1" ht="11.25" customHeight="1" thickBot="1">
      <c r="A129" s="79"/>
      <c r="B129" s="80"/>
      <c r="C129" s="82"/>
      <c r="D129" s="84"/>
      <c r="E129" s="84"/>
      <c r="F129" s="84"/>
      <c r="G129" s="84"/>
      <c r="H129" s="84"/>
      <c r="I129" s="84"/>
      <c r="J129" s="100"/>
    </row>
    <row r="130" spans="1:24" ht="15.75" thickBot="1">
      <c r="A130" s="127" t="s">
        <v>46</v>
      </c>
      <c r="B130" s="128"/>
      <c r="C130" s="128"/>
      <c r="D130" s="128"/>
      <c r="E130" s="128"/>
      <c r="F130" s="128"/>
      <c r="G130" s="128"/>
      <c r="H130" s="128"/>
      <c r="I130" s="128"/>
      <c r="J130" s="142"/>
    </row>
    <row r="131" spans="1:24" ht="21" customHeight="1">
      <c r="A131" s="88">
        <v>1</v>
      </c>
      <c r="B131" s="91" t="s">
        <v>47</v>
      </c>
      <c r="C131" s="14">
        <v>2022</v>
      </c>
      <c r="D131" s="15">
        <f>E131+F131+G131+H131+I131</f>
        <v>642.6</v>
      </c>
      <c r="E131" s="15">
        <v>0</v>
      </c>
      <c r="F131" s="15">
        <v>0</v>
      </c>
      <c r="G131" s="15">
        <v>0</v>
      </c>
      <c r="H131" s="15">
        <v>642.6</v>
      </c>
      <c r="I131" s="36">
        <v>0</v>
      </c>
      <c r="J131" s="143" t="s">
        <v>9</v>
      </c>
    </row>
    <row r="132" spans="1:24" ht="21" customHeight="1">
      <c r="A132" s="89"/>
      <c r="B132" s="92"/>
      <c r="C132" s="34">
        <v>2023</v>
      </c>
      <c r="D132" s="30">
        <f>E132+F132+G132+H132+I132</f>
        <v>642.6</v>
      </c>
      <c r="E132" s="30">
        <v>0</v>
      </c>
      <c r="F132" s="30">
        <v>0</v>
      </c>
      <c r="G132" s="30">
        <v>0</v>
      </c>
      <c r="H132" s="30">
        <v>642.6</v>
      </c>
      <c r="I132" s="37">
        <v>0</v>
      </c>
      <c r="J132" s="143"/>
    </row>
    <row r="133" spans="1:24" ht="21" customHeight="1">
      <c r="A133" s="89"/>
      <c r="B133" s="92"/>
      <c r="C133" s="34">
        <v>2024</v>
      </c>
      <c r="D133" s="30">
        <f>E133+F133+G133+H133+I133</f>
        <v>642.6</v>
      </c>
      <c r="E133" s="30">
        <v>0</v>
      </c>
      <c r="F133" s="30">
        <v>0</v>
      </c>
      <c r="G133" s="30">
        <v>0</v>
      </c>
      <c r="H133" s="30">
        <v>642.6</v>
      </c>
      <c r="I133" s="37">
        <v>0</v>
      </c>
      <c r="J133" s="143"/>
    </row>
    <row r="134" spans="1:24" ht="21" customHeight="1" thickBot="1">
      <c r="A134" s="90"/>
      <c r="B134" s="93"/>
      <c r="C134" s="35">
        <v>2025</v>
      </c>
      <c r="D134" s="31">
        <f>E134+F134+G134+H134+I134</f>
        <v>601.79999999999995</v>
      </c>
      <c r="E134" s="31">
        <v>0</v>
      </c>
      <c r="F134" s="31">
        <v>0</v>
      </c>
      <c r="G134" s="31">
        <v>0</v>
      </c>
      <c r="H134" s="31">
        <v>601.79999999999995</v>
      </c>
      <c r="I134" s="38">
        <v>0</v>
      </c>
      <c r="J134" s="143"/>
    </row>
    <row r="135" spans="1:24" s="6" customFormat="1" ht="15">
      <c r="A135" s="150">
        <v>2</v>
      </c>
      <c r="B135" s="147" t="s">
        <v>48</v>
      </c>
      <c r="C135" s="14">
        <v>2022</v>
      </c>
      <c r="D135" s="15">
        <f t="shared" ref="D135:D136" si="57">E135+F135+G135+I135+H135</f>
        <v>3896.2980200000002</v>
      </c>
      <c r="E135" s="15">
        <v>0</v>
      </c>
      <c r="F135" s="15">
        <f>F139</f>
        <v>679.8</v>
      </c>
      <c r="G135" s="15">
        <v>0</v>
      </c>
      <c r="H135" s="15">
        <f>2536.69802+H139</f>
        <v>3216.49802</v>
      </c>
      <c r="I135" s="36">
        <f>0+I139</f>
        <v>0</v>
      </c>
      <c r="J135" s="143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s="6" customFormat="1" ht="15">
      <c r="A136" s="151"/>
      <c r="B136" s="148"/>
      <c r="C136" s="34">
        <v>2023</v>
      </c>
      <c r="D136" s="30">
        <f t="shared" si="57"/>
        <v>2712.2999999999997</v>
      </c>
      <c r="E136" s="30">
        <v>0</v>
      </c>
      <c r="F136" s="30">
        <v>0</v>
      </c>
      <c r="G136" s="30">
        <v>0</v>
      </c>
      <c r="H136" s="30">
        <f>2085.7+H140</f>
        <v>2712.2999999999997</v>
      </c>
      <c r="I136" s="37">
        <f>0+I140</f>
        <v>0</v>
      </c>
      <c r="J136" s="14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s="6" customFormat="1" ht="15">
      <c r="A137" s="151"/>
      <c r="B137" s="148"/>
      <c r="C137" s="34">
        <v>2024</v>
      </c>
      <c r="D137" s="30">
        <f>E137+F137+G137+I137+H137</f>
        <v>2941.6</v>
      </c>
      <c r="E137" s="30">
        <v>0</v>
      </c>
      <c r="F137" s="30">
        <v>0</v>
      </c>
      <c r="G137" s="30">
        <v>0</v>
      </c>
      <c r="H137" s="30">
        <f>2262.1+H141</f>
        <v>2941.6</v>
      </c>
      <c r="I137" s="37">
        <f>0+I141</f>
        <v>0</v>
      </c>
      <c r="J137" s="14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s="6" customFormat="1" ht="15.75" thickBot="1">
      <c r="A138" s="152"/>
      <c r="B138" s="149"/>
      <c r="C138" s="21">
        <v>2025</v>
      </c>
      <c r="D138" s="22">
        <f t="shared" ref="D138" si="58">E138+F138+G138+I138+H138</f>
        <v>2629.6000000000004</v>
      </c>
      <c r="E138" s="22">
        <v>0</v>
      </c>
      <c r="F138" s="22">
        <v>0</v>
      </c>
      <c r="G138" s="22">
        <v>0</v>
      </c>
      <c r="H138" s="22">
        <f>1963.9+H142</f>
        <v>2629.6000000000004</v>
      </c>
      <c r="I138" s="39">
        <f>0+I142</f>
        <v>0</v>
      </c>
      <c r="J138" s="143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s="6" customFormat="1" ht="36" customHeight="1">
      <c r="A139" s="116" t="s">
        <v>50</v>
      </c>
      <c r="B139" s="147" t="s">
        <v>49</v>
      </c>
      <c r="C139" s="14">
        <v>2022</v>
      </c>
      <c r="D139" s="15">
        <f t="shared" ref="D139:D142" si="59">E139+F139+G139+I139+H139</f>
        <v>1359.6</v>
      </c>
      <c r="E139" s="15">
        <v>0</v>
      </c>
      <c r="F139" s="15">
        <v>679.8</v>
      </c>
      <c r="G139" s="15">
        <v>0</v>
      </c>
      <c r="H139" s="15">
        <v>679.8</v>
      </c>
      <c r="I139" s="36">
        <v>0</v>
      </c>
      <c r="J139" s="143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s="6" customFormat="1" ht="15">
      <c r="A140" s="117"/>
      <c r="B140" s="148"/>
      <c r="C140" s="34">
        <v>2023</v>
      </c>
      <c r="D140" s="30">
        <f t="shared" si="59"/>
        <v>626.6</v>
      </c>
      <c r="E140" s="30">
        <v>0</v>
      </c>
      <c r="F140" s="30">
        <v>0</v>
      </c>
      <c r="G140" s="30">
        <v>0</v>
      </c>
      <c r="H140" s="30">
        <v>626.6</v>
      </c>
      <c r="I140" s="37">
        <v>0</v>
      </c>
      <c r="J140" s="143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s="6" customFormat="1" ht="15">
      <c r="A141" s="117"/>
      <c r="B141" s="148"/>
      <c r="C141" s="34">
        <v>2024</v>
      </c>
      <c r="D141" s="30">
        <f t="shared" si="59"/>
        <v>679.5</v>
      </c>
      <c r="E141" s="30">
        <v>0</v>
      </c>
      <c r="F141" s="30">
        <v>0</v>
      </c>
      <c r="G141" s="30">
        <v>0</v>
      </c>
      <c r="H141" s="30">
        <v>679.5</v>
      </c>
      <c r="I141" s="37">
        <v>0</v>
      </c>
      <c r="J141" s="143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s="6" customFormat="1" ht="15.75" thickBot="1">
      <c r="A142" s="118"/>
      <c r="B142" s="149"/>
      <c r="C142" s="35">
        <v>2025</v>
      </c>
      <c r="D142" s="31">
        <f t="shared" si="59"/>
        <v>665.7</v>
      </c>
      <c r="E142" s="31">
        <v>0</v>
      </c>
      <c r="F142" s="31">
        <v>0</v>
      </c>
      <c r="G142" s="31">
        <v>0</v>
      </c>
      <c r="H142" s="31">
        <v>665.7</v>
      </c>
      <c r="I142" s="38">
        <v>0</v>
      </c>
      <c r="J142" s="14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5">
      <c r="A143" s="88">
        <v>3</v>
      </c>
      <c r="B143" s="91" t="s">
        <v>51</v>
      </c>
      <c r="C143" s="14">
        <v>2022</v>
      </c>
      <c r="D143" s="15">
        <f t="shared" ref="D143:D162" si="60">E143+F143+G143+H143+I143</f>
        <v>107.6</v>
      </c>
      <c r="E143" s="15">
        <v>0</v>
      </c>
      <c r="F143" s="15">
        <v>0</v>
      </c>
      <c r="G143" s="15">
        <v>0</v>
      </c>
      <c r="H143" s="15">
        <v>107.6</v>
      </c>
      <c r="I143" s="36">
        <v>0</v>
      </c>
      <c r="J143" s="143"/>
    </row>
    <row r="144" spans="1:24" ht="15">
      <c r="A144" s="89"/>
      <c r="B144" s="92"/>
      <c r="C144" s="34">
        <v>2023</v>
      </c>
      <c r="D144" s="30">
        <f t="shared" si="60"/>
        <v>99.2</v>
      </c>
      <c r="E144" s="30">
        <v>0</v>
      </c>
      <c r="F144" s="30">
        <v>0</v>
      </c>
      <c r="G144" s="30">
        <v>0</v>
      </c>
      <c r="H144" s="30">
        <v>99.2</v>
      </c>
      <c r="I144" s="37">
        <v>0</v>
      </c>
      <c r="J144" s="143"/>
    </row>
    <row r="145" spans="1:10" ht="15">
      <c r="A145" s="89"/>
      <c r="B145" s="92"/>
      <c r="C145" s="34">
        <v>2024</v>
      </c>
      <c r="D145" s="30">
        <f t="shared" si="60"/>
        <v>107.6</v>
      </c>
      <c r="E145" s="30">
        <v>0</v>
      </c>
      <c r="F145" s="30">
        <v>0</v>
      </c>
      <c r="G145" s="30">
        <v>0</v>
      </c>
      <c r="H145" s="30">
        <v>107.6</v>
      </c>
      <c r="I145" s="37">
        <v>0</v>
      </c>
      <c r="J145" s="143"/>
    </row>
    <row r="146" spans="1:10" ht="15.75" thickBot="1">
      <c r="A146" s="94"/>
      <c r="B146" s="95"/>
      <c r="C146" s="21">
        <v>2025</v>
      </c>
      <c r="D146" s="31">
        <f t="shared" si="60"/>
        <v>68.3</v>
      </c>
      <c r="E146" s="31">
        <v>0</v>
      </c>
      <c r="F146" s="31">
        <v>0</v>
      </c>
      <c r="G146" s="31">
        <v>0</v>
      </c>
      <c r="H146" s="31">
        <v>68.3</v>
      </c>
      <c r="I146" s="38">
        <v>0</v>
      </c>
      <c r="J146" s="143"/>
    </row>
    <row r="147" spans="1:10" ht="16.5" customHeight="1">
      <c r="A147" s="88">
        <v>4</v>
      </c>
      <c r="B147" s="91" t="s">
        <v>52</v>
      </c>
      <c r="C147" s="14">
        <v>2022</v>
      </c>
      <c r="D147" s="15">
        <f t="shared" si="60"/>
        <v>45.3</v>
      </c>
      <c r="E147" s="15">
        <v>0</v>
      </c>
      <c r="F147" s="15">
        <v>0</v>
      </c>
      <c r="G147" s="15">
        <v>0</v>
      </c>
      <c r="H147" s="15">
        <v>45.3</v>
      </c>
      <c r="I147" s="36">
        <v>0</v>
      </c>
      <c r="J147" s="143"/>
    </row>
    <row r="148" spans="1:10" ht="16.5" customHeight="1">
      <c r="A148" s="89"/>
      <c r="B148" s="92"/>
      <c r="C148" s="34">
        <v>2023</v>
      </c>
      <c r="D148" s="30">
        <f t="shared" si="60"/>
        <v>41.8</v>
      </c>
      <c r="E148" s="30">
        <v>0</v>
      </c>
      <c r="F148" s="30">
        <v>0</v>
      </c>
      <c r="G148" s="30">
        <v>0</v>
      </c>
      <c r="H148" s="30">
        <v>41.8</v>
      </c>
      <c r="I148" s="37">
        <v>0</v>
      </c>
      <c r="J148" s="143"/>
    </row>
    <row r="149" spans="1:10" ht="16.5" customHeight="1">
      <c r="A149" s="89"/>
      <c r="B149" s="92"/>
      <c r="C149" s="34">
        <v>2024</v>
      </c>
      <c r="D149" s="30">
        <f t="shared" si="60"/>
        <v>45.3</v>
      </c>
      <c r="E149" s="30">
        <v>0</v>
      </c>
      <c r="F149" s="30">
        <v>0</v>
      </c>
      <c r="G149" s="30">
        <v>0</v>
      </c>
      <c r="H149" s="30">
        <v>45.3</v>
      </c>
      <c r="I149" s="37">
        <v>0</v>
      </c>
      <c r="J149" s="143"/>
    </row>
    <row r="150" spans="1:10" ht="16.5" customHeight="1" thickBot="1">
      <c r="A150" s="94"/>
      <c r="B150" s="95"/>
      <c r="C150" s="21">
        <v>2025</v>
      </c>
      <c r="D150" s="22">
        <f t="shared" si="60"/>
        <v>23.8</v>
      </c>
      <c r="E150" s="22">
        <v>0</v>
      </c>
      <c r="F150" s="22">
        <v>0</v>
      </c>
      <c r="G150" s="22">
        <v>0</v>
      </c>
      <c r="H150" s="31">
        <v>23.8</v>
      </c>
      <c r="I150" s="39">
        <v>0</v>
      </c>
      <c r="J150" s="143"/>
    </row>
    <row r="151" spans="1:10" ht="15" customHeight="1">
      <c r="A151" s="88">
        <v>5</v>
      </c>
      <c r="B151" s="130" t="s">
        <v>90</v>
      </c>
      <c r="C151" s="14">
        <v>2022</v>
      </c>
      <c r="D151" s="15">
        <f>E151+F151+G151+H151+I151</f>
        <v>10</v>
      </c>
      <c r="E151" s="51">
        <f>E155</f>
        <v>0</v>
      </c>
      <c r="F151" s="51">
        <v>0</v>
      </c>
      <c r="G151" s="51">
        <v>0</v>
      </c>
      <c r="H151" s="51">
        <v>10</v>
      </c>
      <c r="I151" s="62">
        <v>0</v>
      </c>
      <c r="J151" s="143"/>
    </row>
    <row r="152" spans="1:10" ht="15" customHeight="1">
      <c r="A152" s="89"/>
      <c r="B152" s="131"/>
      <c r="C152" s="34">
        <v>2023</v>
      </c>
      <c r="D152" s="30">
        <f>E152+F152+G152+H152+I152</f>
        <v>0</v>
      </c>
      <c r="E152" s="30">
        <f t="shared" ref="E152:G154" si="61">E156</f>
        <v>0</v>
      </c>
      <c r="F152" s="30">
        <f t="shared" si="61"/>
        <v>0</v>
      </c>
      <c r="G152" s="30">
        <f t="shared" si="61"/>
        <v>0</v>
      </c>
      <c r="H152" s="30">
        <v>0</v>
      </c>
      <c r="I152" s="63">
        <f t="shared" ref="I152:I154" si="62">I156</f>
        <v>0</v>
      </c>
      <c r="J152" s="143"/>
    </row>
    <row r="153" spans="1:10" ht="15" customHeight="1">
      <c r="A153" s="89"/>
      <c r="B153" s="131"/>
      <c r="C153" s="34">
        <v>2024</v>
      </c>
      <c r="D153" s="30">
        <f t="shared" ref="D153:D154" si="63">E153+F153+G153+H153+I153</f>
        <v>0</v>
      </c>
      <c r="E153" s="30">
        <f t="shared" si="61"/>
        <v>0</v>
      </c>
      <c r="F153" s="30">
        <f t="shared" si="61"/>
        <v>0</v>
      </c>
      <c r="G153" s="30">
        <f t="shared" si="61"/>
        <v>0</v>
      </c>
      <c r="H153" s="30">
        <v>0</v>
      </c>
      <c r="I153" s="63">
        <f t="shared" si="62"/>
        <v>0</v>
      </c>
      <c r="J153" s="143"/>
    </row>
    <row r="154" spans="1:10" ht="15" customHeight="1" thickBot="1">
      <c r="A154" s="90"/>
      <c r="B154" s="132"/>
      <c r="C154" s="35">
        <v>2025</v>
      </c>
      <c r="D154" s="31">
        <f t="shared" si="63"/>
        <v>0</v>
      </c>
      <c r="E154" s="41">
        <f t="shared" si="61"/>
        <v>0</v>
      </c>
      <c r="F154" s="41">
        <f t="shared" si="61"/>
        <v>0</v>
      </c>
      <c r="G154" s="41">
        <f t="shared" si="61"/>
        <v>0</v>
      </c>
      <c r="H154" s="57">
        <f>H158</f>
        <v>0</v>
      </c>
      <c r="I154" s="64">
        <f t="shared" si="62"/>
        <v>0</v>
      </c>
      <c r="J154" s="143"/>
    </row>
    <row r="155" spans="1:10" ht="15" customHeight="1">
      <c r="A155" s="88">
        <v>5</v>
      </c>
      <c r="B155" s="130" t="s">
        <v>53</v>
      </c>
      <c r="C155" s="14">
        <v>2022</v>
      </c>
      <c r="D155" s="15">
        <f>E155+F155+G155+H155+I155</f>
        <v>2450.6310000000003</v>
      </c>
      <c r="E155" s="51">
        <f>E159</f>
        <v>0</v>
      </c>
      <c r="F155" s="51">
        <f>F159</f>
        <v>1054.9000000000001</v>
      </c>
      <c r="G155" s="51">
        <v>1000</v>
      </c>
      <c r="H155" s="51">
        <f>H159+305.329</f>
        <v>384.73099999999999</v>
      </c>
      <c r="I155" s="62">
        <f>I159</f>
        <v>11</v>
      </c>
      <c r="J155" s="143"/>
    </row>
    <row r="156" spans="1:10" ht="15" customHeight="1">
      <c r="A156" s="89"/>
      <c r="B156" s="131"/>
      <c r="C156" s="34">
        <v>2023</v>
      </c>
      <c r="D156" s="30">
        <f>E156+F156+G156+H156+I156</f>
        <v>395.90000000000003</v>
      </c>
      <c r="E156" s="30">
        <f t="shared" ref="E156:E158" si="64">E160</f>
        <v>0</v>
      </c>
      <c r="F156" s="30">
        <f t="shared" ref="F156:F158" si="65">F160</f>
        <v>0</v>
      </c>
      <c r="G156" s="30">
        <f t="shared" ref="G156:G158" si="66">G160</f>
        <v>0</v>
      </c>
      <c r="H156" s="30">
        <f>H160+312.6</f>
        <v>395.90000000000003</v>
      </c>
      <c r="I156" s="63">
        <f t="shared" ref="I156:I158" si="67">I160</f>
        <v>0</v>
      </c>
      <c r="J156" s="143"/>
    </row>
    <row r="157" spans="1:10" ht="15" customHeight="1">
      <c r="A157" s="89"/>
      <c r="B157" s="131"/>
      <c r="C157" s="34">
        <v>2024</v>
      </c>
      <c r="D157" s="30">
        <f t="shared" si="60"/>
        <v>429.4</v>
      </c>
      <c r="E157" s="30">
        <f t="shared" si="64"/>
        <v>0</v>
      </c>
      <c r="F157" s="30">
        <f t="shared" si="65"/>
        <v>0</v>
      </c>
      <c r="G157" s="30">
        <f t="shared" si="66"/>
        <v>0</v>
      </c>
      <c r="H157" s="30">
        <f>H161+339</f>
        <v>429.4</v>
      </c>
      <c r="I157" s="63">
        <f t="shared" si="67"/>
        <v>0</v>
      </c>
      <c r="J157" s="143"/>
    </row>
    <row r="158" spans="1:10" ht="15" customHeight="1" thickBot="1">
      <c r="A158" s="90"/>
      <c r="B158" s="132"/>
      <c r="C158" s="35">
        <v>2025</v>
      </c>
      <c r="D158" s="31">
        <f t="shared" si="60"/>
        <v>0</v>
      </c>
      <c r="E158" s="41">
        <f t="shared" si="64"/>
        <v>0</v>
      </c>
      <c r="F158" s="41">
        <f t="shared" si="65"/>
        <v>0</v>
      </c>
      <c r="G158" s="41">
        <f t="shared" si="66"/>
        <v>0</v>
      </c>
      <c r="H158" s="57">
        <f>H162</f>
        <v>0</v>
      </c>
      <c r="I158" s="64">
        <f t="shared" si="67"/>
        <v>0</v>
      </c>
      <c r="J158" s="143"/>
    </row>
    <row r="159" spans="1:10" ht="39.75" customHeight="1">
      <c r="A159" s="144" t="s">
        <v>88</v>
      </c>
      <c r="B159" s="130" t="s">
        <v>89</v>
      </c>
      <c r="C159" s="14">
        <v>2022</v>
      </c>
      <c r="D159" s="15">
        <f t="shared" si="60"/>
        <v>1145.3020000000001</v>
      </c>
      <c r="E159" s="15">
        <v>0</v>
      </c>
      <c r="F159" s="15">
        <v>1054.9000000000001</v>
      </c>
      <c r="G159" s="15">
        <v>0</v>
      </c>
      <c r="H159" s="15">
        <v>79.402000000000001</v>
      </c>
      <c r="I159" s="65">
        <v>11</v>
      </c>
      <c r="J159" s="143"/>
    </row>
    <row r="160" spans="1:10" ht="39.75" customHeight="1">
      <c r="A160" s="145"/>
      <c r="B160" s="131"/>
      <c r="C160" s="34">
        <v>2023</v>
      </c>
      <c r="D160" s="30">
        <f t="shared" si="60"/>
        <v>83.3</v>
      </c>
      <c r="E160" s="30">
        <v>0</v>
      </c>
      <c r="F160" s="30">
        <v>0</v>
      </c>
      <c r="G160" s="30">
        <v>0</v>
      </c>
      <c r="H160" s="30">
        <v>83.3</v>
      </c>
      <c r="I160" s="37">
        <v>0</v>
      </c>
      <c r="J160" s="143"/>
    </row>
    <row r="161" spans="1:10" ht="39.75" customHeight="1">
      <c r="A161" s="145"/>
      <c r="B161" s="131"/>
      <c r="C161" s="34">
        <v>2024</v>
      </c>
      <c r="D161" s="30">
        <f t="shared" si="60"/>
        <v>90.4</v>
      </c>
      <c r="E161" s="30">
        <v>0</v>
      </c>
      <c r="F161" s="30">
        <v>0</v>
      </c>
      <c r="G161" s="30">
        <v>0</v>
      </c>
      <c r="H161" s="30">
        <v>90.4</v>
      </c>
      <c r="I161" s="37">
        <v>0</v>
      </c>
      <c r="J161" s="143"/>
    </row>
    <row r="162" spans="1:10" ht="39.75" customHeight="1" thickBot="1">
      <c r="A162" s="146"/>
      <c r="B162" s="113"/>
      <c r="C162" s="21">
        <v>2025</v>
      </c>
      <c r="D162" s="22">
        <f t="shared" si="60"/>
        <v>0</v>
      </c>
      <c r="E162" s="22">
        <v>0</v>
      </c>
      <c r="F162" s="22">
        <v>0</v>
      </c>
      <c r="G162" s="22">
        <v>0</v>
      </c>
      <c r="H162" s="22">
        <v>0</v>
      </c>
      <c r="I162" s="39">
        <v>0</v>
      </c>
      <c r="J162" s="138"/>
    </row>
    <row r="163" spans="1:10" s="6" customFormat="1" ht="12.75">
      <c r="A163" s="96" t="s">
        <v>17</v>
      </c>
      <c r="B163" s="97"/>
      <c r="C163" s="17">
        <v>2022</v>
      </c>
      <c r="D163" s="53">
        <f>D131+D135+D143+D147+D155+D151</f>
        <v>7152.4290200000014</v>
      </c>
      <c r="E163" s="53">
        <f t="shared" ref="E163:G163" si="68">E131+E135+E143+E147+E155</f>
        <v>0</v>
      </c>
      <c r="F163" s="53">
        <f t="shared" si="68"/>
        <v>1734.7</v>
      </c>
      <c r="G163" s="53">
        <f t="shared" si="68"/>
        <v>1000</v>
      </c>
      <c r="H163" s="53">
        <f>H131+H135+H143+H147+H155+H151</f>
        <v>4406.7290199999998</v>
      </c>
      <c r="I163" s="53">
        <f>I131+I135+I143+I147+I155+I151</f>
        <v>11</v>
      </c>
      <c r="J163" s="98"/>
    </row>
    <row r="164" spans="1:10" s="6" customFormat="1" ht="12.75">
      <c r="A164" s="77"/>
      <c r="B164" s="78"/>
      <c r="C164" s="13">
        <v>2023</v>
      </c>
      <c r="D164" s="8">
        <f t="shared" ref="D164" si="69">D132+D136+D144+D148+D156</f>
        <v>3891.7999999999997</v>
      </c>
      <c r="E164" s="8">
        <f t="shared" ref="E164" si="70">E132+E136+E144+E148+E156</f>
        <v>0</v>
      </c>
      <c r="F164" s="8">
        <f t="shared" ref="F164" si="71">F132+F136+F144+F148+F156</f>
        <v>0</v>
      </c>
      <c r="G164" s="8">
        <f t="shared" ref="G164" si="72">G132+G136+G144+G148+G156</f>
        <v>0</v>
      </c>
      <c r="H164" s="8">
        <f t="shared" ref="H164" si="73">H132+H136+H144+H148+H156</f>
        <v>3891.7999999999997</v>
      </c>
      <c r="I164" s="8">
        <f>I132+I136+I144+I148+I156</f>
        <v>0</v>
      </c>
      <c r="J164" s="99"/>
    </row>
    <row r="165" spans="1:10" s="6" customFormat="1" ht="12.75">
      <c r="A165" s="77"/>
      <c r="B165" s="78"/>
      <c r="C165" s="13">
        <v>2024</v>
      </c>
      <c r="D165" s="8">
        <f t="shared" ref="D165" si="74">D133+D137+D145+D149+D157</f>
        <v>4166.5</v>
      </c>
      <c r="E165" s="8">
        <f t="shared" ref="E165" si="75">E133+E137+E145+E149+E157</f>
        <v>0</v>
      </c>
      <c r="F165" s="8">
        <f t="shared" ref="F165" si="76">F133+F137+F145+F149+F157</f>
        <v>0</v>
      </c>
      <c r="G165" s="8">
        <f t="shared" ref="G165" si="77">G133+G137+G145+G149+G157</f>
        <v>0</v>
      </c>
      <c r="H165" s="8">
        <f t="shared" ref="H165" si="78">H133+H137+H145+H149+H157</f>
        <v>4166.5</v>
      </c>
      <c r="I165" s="8">
        <f>I133+I137+I145+I149+I157</f>
        <v>0</v>
      </c>
      <c r="J165" s="99"/>
    </row>
    <row r="166" spans="1:10" s="6" customFormat="1" ht="13.5" thickBot="1">
      <c r="A166" s="79"/>
      <c r="B166" s="80"/>
      <c r="C166" s="19">
        <v>2025</v>
      </c>
      <c r="D166" s="47">
        <f t="shared" ref="D166" si="79">D134+D138+D146+D150+D158</f>
        <v>3323.5000000000009</v>
      </c>
      <c r="E166" s="47">
        <f t="shared" ref="E166" si="80">E134+E138+E146+E150+E158</f>
        <v>0</v>
      </c>
      <c r="F166" s="47">
        <f t="shared" ref="F166" si="81">F134+F138+F146+F150+F158</f>
        <v>0</v>
      </c>
      <c r="G166" s="47">
        <f t="shared" ref="G166" si="82">G134+G138+G146+G150+G158</f>
        <v>0</v>
      </c>
      <c r="H166" s="47">
        <f t="shared" ref="H166" si="83">H134+H138+H146+H150+H158</f>
        <v>3323.5000000000009</v>
      </c>
      <c r="I166" s="47">
        <f>I134+I138+I146+I150+I158</f>
        <v>0</v>
      </c>
      <c r="J166" s="100"/>
    </row>
    <row r="167" spans="1:10" s="6" customFormat="1" ht="11.25" customHeight="1">
      <c r="A167" s="96" t="s">
        <v>54</v>
      </c>
      <c r="B167" s="97"/>
      <c r="C167" s="104" t="s">
        <v>27</v>
      </c>
      <c r="D167" s="105">
        <f>D163+D164+D165+D166</f>
        <v>18534.229020000002</v>
      </c>
      <c r="E167" s="105">
        <f t="shared" ref="E167" si="84">E163+E164+E165+E166</f>
        <v>0</v>
      </c>
      <c r="F167" s="105">
        <f t="shared" ref="F167" si="85">F163+F164+F165+F166</f>
        <v>1734.7</v>
      </c>
      <c r="G167" s="105">
        <f t="shared" ref="G167" si="86">G163+G164+G165+G166</f>
        <v>1000</v>
      </c>
      <c r="H167" s="105">
        <f t="shared" ref="H167" si="87">H163+H164+H165+H166</f>
        <v>15788.529020000002</v>
      </c>
      <c r="I167" s="105">
        <f t="shared" ref="I167" si="88">I163+I164+I165+I166</f>
        <v>11</v>
      </c>
      <c r="J167" s="98"/>
    </row>
    <row r="168" spans="1:10" s="6" customFormat="1" ht="11.25" customHeight="1">
      <c r="A168" s="77"/>
      <c r="B168" s="78"/>
      <c r="C168" s="81"/>
      <c r="D168" s="83"/>
      <c r="E168" s="83"/>
      <c r="F168" s="83"/>
      <c r="G168" s="83"/>
      <c r="H168" s="83"/>
      <c r="I168" s="83"/>
      <c r="J168" s="99"/>
    </row>
    <row r="169" spans="1:10" s="6" customFormat="1" ht="11.25" customHeight="1">
      <c r="A169" s="77"/>
      <c r="B169" s="78"/>
      <c r="C169" s="81"/>
      <c r="D169" s="83"/>
      <c r="E169" s="83"/>
      <c r="F169" s="83"/>
      <c r="G169" s="83"/>
      <c r="H169" s="83"/>
      <c r="I169" s="83"/>
      <c r="J169" s="99"/>
    </row>
    <row r="170" spans="1:10" s="6" customFormat="1" ht="11.25" customHeight="1" thickBot="1">
      <c r="A170" s="79"/>
      <c r="B170" s="80"/>
      <c r="C170" s="82"/>
      <c r="D170" s="84"/>
      <c r="E170" s="84"/>
      <c r="F170" s="84"/>
      <c r="G170" s="84"/>
      <c r="H170" s="84"/>
      <c r="I170" s="84"/>
      <c r="J170" s="100"/>
    </row>
    <row r="171" spans="1:10" ht="15.75" thickBot="1">
      <c r="A171" s="127" t="s">
        <v>55</v>
      </c>
      <c r="B171" s="128"/>
      <c r="C171" s="128"/>
      <c r="D171" s="128"/>
      <c r="E171" s="128"/>
      <c r="F171" s="128"/>
      <c r="G171" s="128"/>
      <c r="H171" s="128"/>
      <c r="I171" s="128"/>
      <c r="J171" s="129"/>
    </row>
    <row r="172" spans="1:10" ht="15.75" customHeight="1">
      <c r="A172" s="88">
        <v>1</v>
      </c>
      <c r="B172" s="91" t="s">
        <v>91</v>
      </c>
      <c r="C172" s="14">
        <v>2022</v>
      </c>
      <c r="D172" s="15">
        <f t="shared" ref="D172:D203" si="89">E172+F172+G172+H172+I172</f>
        <v>23.323779999999999</v>
      </c>
      <c r="E172" s="15">
        <v>0</v>
      </c>
      <c r="F172" s="15">
        <v>0</v>
      </c>
      <c r="G172" s="15">
        <v>0</v>
      </c>
      <c r="H172" s="48">
        <f>5.02378+18.3</f>
        <v>23.323779999999999</v>
      </c>
      <c r="I172" s="36">
        <v>0</v>
      </c>
      <c r="J172" s="121" t="s">
        <v>9</v>
      </c>
    </row>
    <row r="173" spans="1:10" ht="15.75" customHeight="1">
      <c r="A173" s="89"/>
      <c r="B173" s="92"/>
      <c r="C173" s="34">
        <v>2023</v>
      </c>
      <c r="D173" s="30">
        <f t="shared" si="89"/>
        <v>4.5999999999999996</v>
      </c>
      <c r="E173" s="30">
        <v>0</v>
      </c>
      <c r="F173" s="30">
        <v>0</v>
      </c>
      <c r="G173" s="30">
        <v>0</v>
      </c>
      <c r="H173" s="49">
        <v>4.5999999999999996</v>
      </c>
      <c r="I173" s="37">
        <v>0</v>
      </c>
      <c r="J173" s="122"/>
    </row>
    <row r="174" spans="1:10" ht="15.75" customHeight="1">
      <c r="A174" s="89"/>
      <c r="B174" s="92"/>
      <c r="C174" s="34">
        <v>2024</v>
      </c>
      <c r="D174" s="30">
        <f t="shared" si="89"/>
        <v>5</v>
      </c>
      <c r="E174" s="30">
        <v>0</v>
      </c>
      <c r="F174" s="30">
        <v>0</v>
      </c>
      <c r="G174" s="30">
        <v>0</v>
      </c>
      <c r="H174" s="49">
        <v>5</v>
      </c>
      <c r="I174" s="37">
        <v>0</v>
      </c>
      <c r="J174" s="122"/>
    </row>
    <row r="175" spans="1:10" ht="15.75" customHeight="1" thickBot="1">
      <c r="A175" s="90"/>
      <c r="B175" s="93"/>
      <c r="C175" s="35">
        <v>2025</v>
      </c>
      <c r="D175" s="31">
        <f t="shared" si="89"/>
        <v>5</v>
      </c>
      <c r="E175" s="31">
        <v>0</v>
      </c>
      <c r="F175" s="31">
        <v>0</v>
      </c>
      <c r="G175" s="31">
        <v>0</v>
      </c>
      <c r="H175" s="50">
        <v>5</v>
      </c>
      <c r="I175" s="38">
        <v>0</v>
      </c>
      <c r="J175" s="122"/>
    </row>
    <row r="176" spans="1:10" ht="18" customHeight="1">
      <c r="A176" s="88">
        <v>2</v>
      </c>
      <c r="B176" s="91" t="s">
        <v>56</v>
      </c>
      <c r="C176" s="14">
        <v>2022</v>
      </c>
      <c r="D176" s="15">
        <f t="shared" si="89"/>
        <v>379.5</v>
      </c>
      <c r="E176" s="15">
        <v>0</v>
      </c>
      <c r="F176" s="15">
        <v>0</v>
      </c>
      <c r="G176" s="15">
        <v>0</v>
      </c>
      <c r="H176" s="48">
        <v>379.5</v>
      </c>
      <c r="I176" s="36">
        <v>0</v>
      </c>
      <c r="J176" s="122"/>
    </row>
    <row r="177" spans="1:10" ht="18" customHeight="1">
      <c r="A177" s="89"/>
      <c r="B177" s="92"/>
      <c r="C177" s="34">
        <v>2023</v>
      </c>
      <c r="D177" s="30">
        <f t="shared" si="89"/>
        <v>379.5</v>
      </c>
      <c r="E177" s="30">
        <v>0</v>
      </c>
      <c r="F177" s="30">
        <v>0</v>
      </c>
      <c r="G177" s="30">
        <v>0</v>
      </c>
      <c r="H177" s="49">
        <v>379.5</v>
      </c>
      <c r="I177" s="37">
        <v>0</v>
      </c>
      <c r="J177" s="122"/>
    </row>
    <row r="178" spans="1:10" ht="18" customHeight="1">
      <c r="A178" s="89"/>
      <c r="B178" s="92"/>
      <c r="C178" s="34">
        <v>2024</v>
      </c>
      <c r="D178" s="30">
        <f t="shared" si="89"/>
        <v>379.5</v>
      </c>
      <c r="E178" s="30">
        <v>0</v>
      </c>
      <c r="F178" s="30">
        <v>0</v>
      </c>
      <c r="G178" s="30">
        <v>0</v>
      </c>
      <c r="H178" s="49">
        <v>379.5</v>
      </c>
      <c r="I178" s="37">
        <v>0</v>
      </c>
      <c r="J178" s="122"/>
    </row>
    <row r="179" spans="1:10" ht="18" customHeight="1" thickBot="1">
      <c r="A179" s="94"/>
      <c r="B179" s="95"/>
      <c r="C179" s="21">
        <v>2025</v>
      </c>
      <c r="D179" s="31">
        <f t="shared" si="89"/>
        <v>379.5</v>
      </c>
      <c r="E179" s="31">
        <v>0</v>
      </c>
      <c r="F179" s="31">
        <v>0</v>
      </c>
      <c r="G179" s="31">
        <v>0</v>
      </c>
      <c r="H179" s="50">
        <v>379.5</v>
      </c>
      <c r="I179" s="38">
        <v>0</v>
      </c>
      <c r="J179" s="122"/>
    </row>
    <row r="180" spans="1:10" ht="16.5" customHeight="1">
      <c r="A180" s="88">
        <v>3</v>
      </c>
      <c r="B180" s="91" t="s">
        <v>57</v>
      </c>
      <c r="C180" s="14">
        <v>2022</v>
      </c>
      <c r="D180" s="15">
        <f t="shared" si="89"/>
        <v>19.5</v>
      </c>
      <c r="E180" s="15">
        <v>0</v>
      </c>
      <c r="F180" s="15">
        <v>0</v>
      </c>
      <c r="G180" s="15">
        <v>0</v>
      </c>
      <c r="H180" s="48">
        <v>19.5</v>
      </c>
      <c r="I180" s="36">
        <v>0</v>
      </c>
      <c r="J180" s="122"/>
    </row>
    <row r="181" spans="1:10" ht="16.5" customHeight="1">
      <c r="A181" s="89"/>
      <c r="B181" s="92"/>
      <c r="C181" s="34">
        <v>2023</v>
      </c>
      <c r="D181" s="30">
        <f t="shared" si="89"/>
        <v>19.5</v>
      </c>
      <c r="E181" s="30">
        <v>0</v>
      </c>
      <c r="F181" s="30">
        <v>0</v>
      </c>
      <c r="G181" s="30">
        <v>0</v>
      </c>
      <c r="H181" s="49">
        <v>19.5</v>
      </c>
      <c r="I181" s="37">
        <v>0</v>
      </c>
      <c r="J181" s="122"/>
    </row>
    <row r="182" spans="1:10" ht="16.5" customHeight="1">
      <c r="A182" s="89"/>
      <c r="B182" s="92"/>
      <c r="C182" s="34">
        <v>2024</v>
      </c>
      <c r="D182" s="30">
        <f t="shared" si="89"/>
        <v>19.5</v>
      </c>
      <c r="E182" s="30">
        <v>0</v>
      </c>
      <c r="F182" s="30">
        <v>0</v>
      </c>
      <c r="G182" s="30">
        <v>0</v>
      </c>
      <c r="H182" s="49">
        <v>19.5</v>
      </c>
      <c r="I182" s="37">
        <v>0</v>
      </c>
      <c r="J182" s="122"/>
    </row>
    <row r="183" spans="1:10" ht="16.5" customHeight="1" thickBot="1">
      <c r="A183" s="94"/>
      <c r="B183" s="95"/>
      <c r="C183" s="21">
        <v>2025</v>
      </c>
      <c r="D183" s="22">
        <f t="shared" si="89"/>
        <v>19.5</v>
      </c>
      <c r="E183" s="22">
        <v>0</v>
      </c>
      <c r="F183" s="22">
        <v>0</v>
      </c>
      <c r="G183" s="22">
        <v>0</v>
      </c>
      <c r="H183" s="50">
        <v>19.5</v>
      </c>
      <c r="I183" s="39">
        <v>0</v>
      </c>
      <c r="J183" s="122"/>
    </row>
    <row r="184" spans="1:10" ht="18.75" customHeight="1">
      <c r="A184" s="88">
        <v>4</v>
      </c>
      <c r="B184" s="91" t="s">
        <v>58</v>
      </c>
      <c r="C184" s="14">
        <v>2022</v>
      </c>
      <c r="D184" s="15">
        <f t="shared" si="89"/>
        <v>38.19</v>
      </c>
      <c r="E184" s="15">
        <v>0</v>
      </c>
      <c r="F184" s="15">
        <v>0</v>
      </c>
      <c r="G184" s="15">
        <v>0</v>
      </c>
      <c r="H184" s="48">
        <v>38.19</v>
      </c>
      <c r="I184" s="43">
        <v>0</v>
      </c>
      <c r="J184" s="141"/>
    </row>
    <row r="185" spans="1:10" ht="18.75" customHeight="1">
      <c r="A185" s="89"/>
      <c r="B185" s="92"/>
      <c r="C185" s="34">
        <v>2023</v>
      </c>
      <c r="D185" s="30">
        <f t="shared" si="89"/>
        <v>38.19</v>
      </c>
      <c r="E185" s="30">
        <v>0</v>
      </c>
      <c r="F185" s="30">
        <v>0</v>
      </c>
      <c r="G185" s="30">
        <v>0</v>
      </c>
      <c r="H185" s="49">
        <v>38.19</v>
      </c>
      <c r="I185" s="30">
        <v>0</v>
      </c>
      <c r="J185" s="141"/>
    </row>
    <row r="186" spans="1:10" ht="18.75" customHeight="1">
      <c r="A186" s="89"/>
      <c r="B186" s="92"/>
      <c r="C186" s="34">
        <v>2024</v>
      </c>
      <c r="D186" s="30">
        <f t="shared" si="89"/>
        <v>38.19</v>
      </c>
      <c r="E186" s="30">
        <v>0</v>
      </c>
      <c r="F186" s="30">
        <v>0</v>
      </c>
      <c r="G186" s="30">
        <v>0</v>
      </c>
      <c r="H186" s="49">
        <v>38.19</v>
      </c>
      <c r="I186" s="30">
        <v>0</v>
      </c>
      <c r="J186" s="141"/>
    </row>
    <row r="187" spans="1:10" ht="18.75" customHeight="1" thickBot="1">
      <c r="A187" s="90"/>
      <c r="B187" s="93"/>
      <c r="C187" s="35">
        <v>2025</v>
      </c>
      <c r="D187" s="31">
        <f t="shared" si="89"/>
        <v>38.200000000000003</v>
      </c>
      <c r="E187" s="31">
        <v>0</v>
      </c>
      <c r="F187" s="31">
        <v>0</v>
      </c>
      <c r="G187" s="31">
        <v>0</v>
      </c>
      <c r="H187" s="50">
        <v>38.200000000000003</v>
      </c>
      <c r="I187" s="31">
        <v>0</v>
      </c>
      <c r="J187" s="141"/>
    </row>
    <row r="188" spans="1:10" ht="18.75" customHeight="1">
      <c r="A188" s="88">
        <v>5</v>
      </c>
      <c r="B188" s="91" t="s">
        <v>59</v>
      </c>
      <c r="C188" s="14">
        <v>2022</v>
      </c>
      <c r="D188" s="15">
        <f t="shared" si="89"/>
        <v>1</v>
      </c>
      <c r="E188" s="15">
        <v>0</v>
      </c>
      <c r="F188" s="15">
        <v>0</v>
      </c>
      <c r="G188" s="15">
        <v>0</v>
      </c>
      <c r="H188" s="48">
        <v>1</v>
      </c>
      <c r="I188" s="43">
        <v>0</v>
      </c>
      <c r="J188" s="141"/>
    </row>
    <row r="189" spans="1:10" ht="18.75" customHeight="1">
      <c r="A189" s="89"/>
      <c r="B189" s="92"/>
      <c r="C189" s="34">
        <v>2023</v>
      </c>
      <c r="D189" s="30">
        <f t="shared" si="89"/>
        <v>0.9</v>
      </c>
      <c r="E189" s="30">
        <v>0</v>
      </c>
      <c r="F189" s="30">
        <v>0</v>
      </c>
      <c r="G189" s="30">
        <v>0</v>
      </c>
      <c r="H189" s="49">
        <v>0.9</v>
      </c>
      <c r="I189" s="30">
        <v>0</v>
      </c>
      <c r="J189" s="141"/>
    </row>
    <row r="190" spans="1:10" ht="18.75" customHeight="1">
      <c r="A190" s="89"/>
      <c r="B190" s="92"/>
      <c r="C190" s="34">
        <v>2024</v>
      </c>
      <c r="D190" s="30">
        <f t="shared" si="89"/>
        <v>1</v>
      </c>
      <c r="E190" s="30">
        <v>0</v>
      </c>
      <c r="F190" s="30">
        <v>0</v>
      </c>
      <c r="G190" s="30">
        <v>0</v>
      </c>
      <c r="H190" s="49">
        <v>1</v>
      </c>
      <c r="I190" s="30">
        <v>0</v>
      </c>
      <c r="J190" s="141"/>
    </row>
    <row r="191" spans="1:10" ht="18.75" customHeight="1" thickBot="1">
      <c r="A191" s="90"/>
      <c r="B191" s="93"/>
      <c r="C191" s="35">
        <v>2025</v>
      </c>
      <c r="D191" s="31">
        <f t="shared" si="89"/>
        <v>1</v>
      </c>
      <c r="E191" s="31">
        <v>0</v>
      </c>
      <c r="F191" s="31">
        <v>0</v>
      </c>
      <c r="G191" s="31">
        <v>0</v>
      </c>
      <c r="H191" s="50">
        <v>1</v>
      </c>
      <c r="I191" s="31">
        <v>0</v>
      </c>
      <c r="J191" s="141"/>
    </row>
    <row r="192" spans="1:10" ht="18.75" customHeight="1">
      <c r="A192" s="88">
        <v>6</v>
      </c>
      <c r="B192" s="91" t="s">
        <v>60</v>
      </c>
      <c r="C192" s="14">
        <v>2022</v>
      </c>
      <c r="D192" s="15">
        <f t="shared" si="89"/>
        <v>229.1</v>
      </c>
      <c r="E192" s="15">
        <v>0</v>
      </c>
      <c r="F192" s="15">
        <v>0</v>
      </c>
      <c r="G192" s="15">
        <v>0</v>
      </c>
      <c r="H192" s="48">
        <v>229.1</v>
      </c>
      <c r="I192" s="43">
        <v>0</v>
      </c>
      <c r="J192" s="141"/>
    </row>
    <row r="193" spans="1:10" ht="18.75" customHeight="1">
      <c r="A193" s="89"/>
      <c r="B193" s="92"/>
      <c r="C193" s="34">
        <v>2023</v>
      </c>
      <c r="D193" s="30">
        <f t="shared" si="89"/>
        <v>161.4</v>
      </c>
      <c r="E193" s="30">
        <v>0</v>
      </c>
      <c r="F193" s="30">
        <v>0</v>
      </c>
      <c r="G193" s="30">
        <v>0</v>
      </c>
      <c r="H193" s="49">
        <v>161.4</v>
      </c>
      <c r="I193" s="30">
        <v>0</v>
      </c>
      <c r="J193" s="141"/>
    </row>
    <row r="194" spans="1:10" ht="18.75" customHeight="1">
      <c r="A194" s="89"/>
      <c r="B194" s="92"/>
      <c r="C194" s="34">
        <v>2024</v>
      </c>
      <c r="D194" s="30">
        <f t="shared" si="89"/>
        <v>175</v>
      </c>
      <c r="E194" s="30">
        <v>0</v>
      </c>
      <c r="F194" s="30">
        <v>0</v>
      </c>
      <c r="G194" s="30">
        <v>0</v>
      </c>
      <c r="H194" s="49">
        <v>175</v>
      </c>
      <c r="I194" s="30">
        <v>0</v>
      </c>
      <c r="J194" s="141"/>
    </row>
    <row r="195" spans="1:10" ht="18.75" customHeight="1" thickBot="1">
      <c r="A195" s="90"/>
      <c r="B195" s="93"/>
      <c r="C195" s="35">
        <v>2025</v>
      </c>
      <c r="D195" s="31">
        <f t="shared" si="89"/>
        <v>0</v>
      </c>
      <c r="E195" s="31">
        <v>0</v>
      </c>
      <c r="F195" s="31">
        <v>0</v>
      </c>
      <c r="G195" s="31">
        <v>0</v>
      </c>
      <c r="H195" s="50">
        <v>0</v>
      </c>
      <c r="I195" s="31">
        <v>0</v>
      </c>
      <c r="J195" s="141"/>
    </row>
    <row r="196" spans="1:10" ht="18.75" customHeight="1">
      <c r="A196" s="88">
        <v>7</v>
      </c>
      <c r="B196" s="91" t="s">
        <v>61</v>
      </c>
      <c r="C196" s="14">
        <v>2022</v>
      </c>
      <c r="D196" s="15">
        <f t="shared" si="89"/>
        <v>10</v>
      </c>
      <c r="E196" s="15">
        <v>0</v>
      </c>
      <c r="F196" s="15">
        <v>0</v>
      </c>
      <c r="G196" s="15">
        <v>0</v>
      </c>
      <c r="H196" s="48">
        <v>10</v>
      </c>
      <c r="I196" s="43">
        <v>0</v>
      </c>
      <c r="J196" s="141"/>
    </row>
    <row r="197" spans="1:10" ht="18.75" customHeight="1">
      <c r="A197" s="89"/>
      <c r="B197" s="92"/>
      <c r="C197" s="34">
        <v>2023</v>
      </c>
      <c r="D197" s="30">
        <f t="shared" si="89"/>
        <v>10</v>
      </c>
      <c r="E197" s="30">
        <v>0</v>
      </c>
      <c r="F197" s="30">
        <v>0</v>
      </c>
      <c r="G197" s="30">
        <v>0</v>
      </c>
      <c r="H197" s="49">
        <v>10</v>
      </c>
      <c r="I197" s="30">
        <v>0</v>
      </c>
      <c r="J197" s="141"/>
    </row>
    <row r="198" spans="1:10" ht="18.75" customHeight="1">
      <c r="A198" s="89"/>
      <c r="B198" s="92"/>
      <c r="C198" s="34">
        <v>2024</v>
      </c>
      <c r="D198" s="30">
        <f t="shared" si="89"/>
        <v>10</v>
      </c>
      <c r="E198" s="30">
        <v>0</v>
      </c>
      <c r="F198" s="30">
        <v>0</v>
      </c>
      <c r="G198" s="30">
        <v>0</v>
      </c>
      <c r="H198" s="49">
        <v>10</v>
      </c>
      <c r="I198" s="30">
        <v>0</v>
      </c>
      <c r="J198" s="141"/>
    </row>
    <row r="199" spans="1:10" ht="18.75" customHeight="1" thickBot="1">
      <c r="A199" s="90"/>
      <c r="B199" s="93"/>
      <c r="C199" s="35">
        <v>2025</v>
      </c>
      <c r="D199" s="31">
        <f t="shared" si="89"/>
        <v>10</v>
      </c>
      <c r="E199" s="31">
        <v>0</v>
      </c>
      <c r="F199" s="31">
        <v>0</v>
      </c>
      <c r="G199" s="31">
        <v>0</v>
      </c>
      <c r="H199" s="50">
        <v>10</v>
      </c>
      <c r="I199" s="31">
        <v>0</v>
      </c>
      <c r="J199" s="141"/>
    </row>
    <row r="200" spans="1:10" ht="18" customHeight="1">
      <c r="A200" s="88">
        <v>8</v>
      </c>
      <c r="B200" s="91" t="s">
        <v>62</v>
      </c>
      <c r="C200" s="14">
        <v>2022</v>
      </c>
      <c r="D200" s="15">
        <f t="shared" si="89"/>
        <v>149.1</v>
      </c>
      <c r="E200" s="48">
        <v>149.1</v>
      </c>
      <c r="F200" s="15">
        <v>0</v>
      </c>
      <c r="G200" s="15">
        <v>0</v>
      </c>
      <c r="H200" s="48">
        <v>0</v>
      </c>
      <c r="I200" s="43">
        <v>0</v>
      </c>
      <c r="J200" s="141"/>
    </row>
    <row r="201" spans="1:10" ht="18.75" customHeight="1">
      <c r="A201" s="89"/>
      <c r="B201" s="92"/>
      <c r="C201" s="34">
        <v>2023</v>
      </c>
      <c r="D201" s="30">
        <f t="shared" si="89"/>
        <v>154.1</v>
      </c>
      <c r="E201" s="49">
        <v>154.1</v>
      </c>
      <c r="F201" s="30">
        <v>0</v>
      </c>
      <c r="G201" s="30">
        <v>0</v>
      </c>
      <c r="H201" s="49">
        <v>0</v>
      </c>
      <c r="I201" s="30">
        <v>0</v>
      </c>
      <c r="J201" s="141"/>
    </row>
    <row r="202" spans="1:10" ht="18.75" customHeight="1">
      <c r="A202" s="89"/>
      <c r="B202" s="92"/>
      <c r="C202" s="34">
        <v>2024</v>
      </c>
      <c r="D202" s="30">
        <f t="shared" si="89"/>
        <v>159.30000000000001</v>
      </c>
      <c r="E202" s="49">
        <v>159.30000000000001</v>
      </c>
      <c r="F202" s="30">
        <v>0</v>
      </c>
      <c r="G202" s="30">
        <v>0</v>
      </c>
      <c r="H202" s="49">
        <v>0</v>
      </c>
      <c r="I202" s="30">
        <v>0</v>
      </c>
      <c r="J202" s="141"/>
    </row>
    <row r="203" spans="1:10" ht="18.75" customHeight="1" thickBot="1">
      <c r="A203" s="90"/>
      <c r="B203" s="93"/>
      <c r="C203" s="35">
        <v>2025</v>
      </c>
      <c r="D203" s="31">
        <f t="shared" si="89"/>
        <v>0</v>
      </c>
      <c r="E203" s="50">
        <v>0</v>
      </c>
      <c r="F203" s="31">
        <v>0</v>
      </c>
      <c r="G203" s="31">
        <v>0</v>
      </c>
      <c r="H203" s="50">
        <v>0</v>
      </c>
      <c r="I203" s="31">
        <v>0</v>
      </c>
      <c r="J203" s="141"/>
    </row>
    <row r="204" spans="1:10" ht="18" customHeight="1">
      <c r="A204" s="88">
        <v>9</v>
      </c>
      <c r="B204" s="91" t="s">
        <v>63</v>
      </c>
      <c r="C204" s="14">
        <v>2022</v>
      </c>
      <c r="D204" s="15">
        <f t="shared" ref="D204:D227" si="90">E204+F204+G204+H204+I204</f>
        <v>3.52</v>
      </c>
      <c r="E204" s="15">
        <v>0</v>
      </c>
      <c r="F204" s="48">
        <v>3.52</v>
      </c>
      <c r="G204" s="15">
        <v>0</v>
      </c>
      <c r="H204" s="48">
        <v>0</v>
      </c>
      <c r="I204" s="43">
        <v>0</v>
      </c>
      <c r="J204" s="141"/>
    </row>
    <row r="205" spans="1:10" ht="18.75" customHeight="1">
      <c r="A205" s="89"/>
      <c r="B205" s="92"/>
      <c r="C205" s="34">
        <v>2023</v>
      </c>
      <c r="D205" s="30">
        <f t="shared" si="90"/>
        <v>3.52</v>
      </c>
      <c r="E205" s="30">
        <v>0</v>
      </c>
      <c r="F205" s="49">
        <v>3.52</v>
      </c>
      <c r="G205" s="30">
        <v>0</v>
      </c>
      <c r="H205" s="49">
        <v>0</v>
      </c>
      <c r="I205" s="30">
        <v>0</v>
      </c>
      <c r="J205" s="141"/>
    </row>
    <row r="206" spans="1:10" ht="18.75" customHeight="1">
      <c r="A206" s="89"/>
      <c r="B206" s="92"/>
      <c r="C206" s="34">
        <v>2024</v>
      </c>
      <c r="D206" s="30">
        <f t="shared" si="90"/>
        <v>3.52</v>
      </c>
      <c r="E206" s="30">
        <v>0</v>
      </c>
      <c r="F206" s="49">
        <v>3.52</v>
      </c>
      <c r="G206" s="30">
        <v>0</v>
      </c>
      <c r="H206" s="49">
        <v>0</v>
      </c>
      <c r="I206" s="30">
        <v>0</v>
      </c>
      <c r="J206" s="141"/>
    </row>
    <row r="207" spans="1:10" ht="18.75" customHeight="1" thickBot="1">
      <c r="A207" s="90"/>
      <c r="B207" s="93"/>
      <c r="C207" s="35">
        <v>2025</v>
      </c>
      <c r="D207" s="31">
        <f t="shared" si="90"/>
        <v>3.5</v>
      </c>
      <c r="E207" s="31">
        <v>0</v>
      </c>
      <c r="F207" s="50">
        <v>3.5</v>
      </c>
      <c r="G207" s="31">
        <v>0</v>
      </c>
      <c r="H207" s="50">
        <v>0</v>
      </c>
      <c r="I207" s="31">
        <v>0</v>
      </c>
      <c r="J207" s="141"/>
    </row>
    <row r="208" spans="1:10" ht="18" customHeight="1">
      <c r="A208" s="88">
        <v>10</v>
      </c>
      <c r="B208" s="91" t="s">
        <v>64</v>
      </c>
      <c r="C208" s="14">
        <v>2022</v>
      </c>
      <c r="D208" s="15">
        <f t="shared" si="90"/>
        <v>18</v>
      </c>
      <c r="E208" s="15">
        <v>0</v>
      </c>
      <c r="F208" s="15">
        <v>0</v>
      </c>
      <c r="G208" s="15">
        <v>0</v>
      </c>
      <c r="H208" s="48">
        <v>18</v>
      </c>
      <c r="I208" s="43">
        <v>0</v>
      </c>
      <c r="J208" s="141"/>
    </row>
    <row r="209" spans="1:10" ht="18.75" customHeight="1">
      <c r="A209" s="89"/>
      <c r="B209" s="92"/>
      <c r="C209" s="34">
        <v>2023</v>
      </c>
      <c r="D209" s="30">
        <f t="shared" si="90"/>
        <v>17.2</v>
      </c>
      <c r="E209" s="30">
        <v>0</v>
      </c>
      <c r="F209" s="30">
        <v>0</v>
      </c>
      <c r="G209" s="30">
        <v>0</v>
      </c>
      <c r="H209" s="49">
        <v>17.2</v>
      </c>
      <c r="I209" s="30">
        <v>0</v>
      </c>
      <c r="J209" s="141"/>
    </row>
    <row r="210" spans="1:10" ht="18.75" customHeight="1">
      <c r="A210" s="89"/>
      <c r="B210" s="92"/>
      <c r="C210" s="34">
        <v>2024</v>
      </c>
      <c r="D210" s="30">
        <f t="shared" si="90"/>
        <v>18.7</v>
      </c>
      <c r="E210" s="30">
        <v>0</v>
      </c>
      <c r="F210" s="30">
        <v>0</v>
      </c>
      <c r="G210" s="30">
        <v>0</v>
      </c>
      <c r="H210" s="49">
        <v>18.7</v>
      </c>
      <c r="I210" s="30">
        <v>0</v>
      </c>
      <c r="J210" s="141"/>
    </row>
    <row r="211" spans="1:10" ht="18.75" customHeight="1" thickBot="1">
      <c r="A211" s="90"/>
      <c r="B211" s="93"/>
      <c r="C211" s="35">
        <v>2025</v>
      </c>
      <c r="D211" s="31">
        <f t="shared" si="90"/>
        <v>16.100000000000001</v>
      </c>
      <c r="E211" s="31">
        <v>0</v>
      </c>
      <c r="F211" s="31">
        <v>0</v>
      </c>
      <c r="G211" s="31">
        <v>0</v>
      </c>
      <c r="H211" s="50">
        <v>16.100000000000001</v>
      </c>
      <c r="I211" s="31">
        <v>0</v>
      </c>
      <c r="J211" s="141"/>
    </row>
    <row r="212" spans="1:10" ht="18" customHeight="1">
      <c r="A212" s="88">
        <v>11</v>
      </c>
      <c r="B212" s="91" t="s">
        <v>65</v>
      </c>
      <c r="C212" s="14">
        <v>2022</v>
      </c>
      <c r="D212" s="15">
        <f t="shared" si="90"/>
        <v>103.5</v>
      </c>
      <c r="E212" s="15">
        <v>0</v>
      </c>
      <c r="F212" s="15">
        <v>0</v>
      </c>
      <c r="G212" s="15">
        <v>0</v>
      </c>
      <c r="H212" s="48">
        <v>103.5</v>
      </c>
      <c r="I212" s="43">
        <v>0</v>
      </c>
      <c r="J212" s="141"/>
    </row>
    <row r="213" spans="1:10" ht="18.75" customHeight="1">
      <c r="A213" s="89"/>
      <c r="B213" s="92"/>
      <c r="C213" s="34">
        <v>2023</v>
      </c>
      <c r="D213" s="30">
        <f t="shared" si="90"/>
        <v>95.3</v>
      </c>
      <c r="E213" s="30">
        <v>0</v>
      </c>
      <c r="F213" s="30">
        <v>0</v>
      </c>
      <c r="G213" s="30">
        <v>0</v>
      </c>
      <c r="H213" s="49">
        <v>95.3</v>
      </c>
      <c r="I213" s="30">
        <v>0</v>
      </c>
      <c r="J213" s="141"/>
    </row>
    <row r="214" spans="1:10" ht="18.75" customHeight="1">
      <c r="A214" s="89"/>
      <c r="B214" s="92"/>
      <c r="C214" s="34">
        <v>2024</v>
      </c>
      <c r="D214" s="30">
        <f t="shared" si="90"/>
        <v>103.5</v>
      </c>
      <c r="E214" s="30">
        <v>0</v>
      </c>
      <c r="F214" s="30">
        <v>0</v>
      </c>
      <c r="G214" s="30">
        <v>0</v>
      </c>
      <c r="H214" s="49">
        <v>103.5</v>
      </c>
      <c r="I214" s="30">
        <v>0</v>
      </c>
      <c r="J214" s="141"/>
    </row>
    <row r="215" spans="1:10" ht="18.75" customHeight="1" thickBot="1">
      <c r="A215" s="90"/>
      <c r="B215" s="93"/>
      <c r="C215" s="35">
        <v>2025</v>
      </c>
      <c r="D215" s="31">
        <f t="shared" si="90"/>
        <v>111.8</v>
      </c>
      <c r="E215" s="31">
        <v>0</v>
      </c>
      <c r="F215" s="31">
        <v>0</v>
      </c>
      <c r="G215" s="31">
        <v>0</v>
      </c>
      <c r="H215" s="50">
        <v>111.8</v>
      </c>
      <c r="I215" s="31">
        <v>0</v>
      </c>
      <c r="J215" s="141"/>
    </row>
    <row r="216" spans="1:10" ht="18" customHeight="1">
      <c r="A216" s="88">
        <v>12</v>
      </c>
      <c r="B216" s="91" t="s">
        <v>66</v>
      </c>
      <c r="C216" s="14">
        <v>2022</v>
      </c>
      <c r="D216" s="15">
        <f t="shared" si="90"/>
        <v>7057</v>
      </c>
      <c r="E216" s="15">
        <v>0</v>
      </c>
      <c r="F216" s="15">
        <v>0</v>
      </c>
      <c r="G216" s="15">
        <v>0</v>
      </c>
      <c r="H216" s="48">
        <v>7057</v>
      </c>
      <c r="I216" s="43">
        <v>0</v>
      </c>
      <c r="J216" s="141"/>
    </row>
    <row r="217" spans="1:10" ht="18.75" customHeight="1">
      <c r="A217" s="89"/>
      <c r="B217" s="92"/>
      <c r="C217" s="34">
        <v>2023</v>
      </c>
      <c r="D217" s="30">
        <f t="shared" si="90"/>
        <v>6493.4</v>
      </c>
      <c r="E217" s="30">
        <v>0</v>
      </c>
      <c r="F217" s="30">
        <v>0</v>
      </c>
      <c r="G217" s="30">
        <v>0</v>
      </c>
      <c r="H217" s="49">
        <v>6493.4</v>
      </c>
      <c r="I217" s="30">
        <v>0</v>
      </c>
      <c r="J217" s="141"/>
    </row>
    <row r="218" spans="1:10" ht="18.75" customHeight="1">
      <c r="A218" s="89"/>
      <c r="B218" s="92"/>
      <c r="C218" s="34">
        <v>2024</v>
      </c>
      <c r="D218" s="30">
        <f t="shared" si="90"/>
        <v>7042.4</v>
      </c>
      <c r="E218" s="30">
        <v>0</v>
      </c>
      <c r="F218" s="30">
        <v>0</v>
      </c>
      <c r="G218" s="30">
        <v>0</v>
      </c>
      <c r="H218" s="49">
        <v>7042.4</v>
      </c>
      <c r="I218" s="30">
        <v>0</v>
      </c>
      <c r="J218" s="141"/>
    </row>
    <row r="219" spans="1:10" ht="18.75" customHeight="1" thickBot="1">
      <c r="A219" s="90"/>
      <c r="B219" s="93"/>
      <c r="C219" s="35">
        <v>2025</v>
      </c>
      <c r="D219" s="31">
        <f t="shared" si="90"/>
        <v>5212.2</v>
      </c>
      <c r="E219" s="31">
        <v>0</v>
      </c>
      <c r="F219" s="31">
        <v>0</v>
      </c>
      <c r="G219" s="31">
        <v>0</v>
      </c>
      <c r="H219" s="50">
        <v>5212.2</v>
      </c>
      <c r="I219" s="31">
        <v>0</v>
      </c>
      <c r="J219" s="141"/>
    </row>
    <row r="220" spans="1:10" ht="18" customHeight="1">
      <c r="A220" s="88">
        <v>13</v>
      </c>
      <c r="B220" s="91" t="s">
        <v>67</v>
      </c>
      <c r="C220" s="14">
        <v>2022</v>
      </c>
      <c r="D220" s="15">
        <f t="shared" si="90"/>
        <v>0</v>
      </c>
      <c r="E220" s="15">
        <v>0</v>
      </c>
      <c r="F220" s="15">
        <v>0</v>
      </c>
      <c r="G220" s="15">
        <v>0</v>
      </c>
      <c r="H220" s="48">
        <v>0</v>
      </c>
      <c r="I220" s="43">
        <v>0</v>
      </c>
      <c r="J220" s="141"/>
    </row>
    <row r="221" spans="1:10" ht="18.75" customHeight="1">
      <c r="A221" s="89"/>
      <c r="B221" s="92"/>
      <c r="C221" s="34">
        <v>2023</v>
      </c>
      <c r="D221" s="30">
        <f t="shared" si="90"/>
        <v>2.6</v>
      </c>
      <c r="E221" s="30">
        <v>0</v>
      </c>
      <c r="F221" s="30">
        <v>0</v>
      </c>
      <c r="G221" s="30">
        <v>0</v>
      </c>
      <c r="H221" s="49">
        <v>2.6</v>
      </c>
      <c r="I221" s="30">
        <v>0</v>
      </c>
      <c r="J221" s="141"/>
    </row>
    <row r="222" spans="1:10" ht="18.75" customHeight="1">
      <c r="A222" s="89"/>
      <c r="B222" s="92"/>
      <c r="C222" s="34">
        <v>2024</v>
      </c>
      <c r="D222" s="30">
        <f t="shared" si="90"/>
        <v>2.8</v>
      </c>
      <c r="E222" s="30">
        <v>0</v>
      </c>
      <c r="F222" s="30">
        <v>0</v>
      </c>
      <c r="G222" s="30">
        <v>0</v>
      </c>
      <c r="H222" s="49">
        <v>2.8</v>
      </c>
      <c r="I222" s="30">
        <v>0</v>
      </c>
      <c r="J222" s="141"/>
    </row>
    <row r="223" spans="1:10" ht="18.75" customHeight="1" thickBot="1">
      <c r="A223" s="90"/>
      <c r="B223" s="93"/>
      <c r="C223" s="35">
        <v>2025</v>
      </c>
      <c r="D223" s="31">
        <f t="shared" si="90"/>
        <v>3</v>
      </c>
      <c r="E223" s="31">
        <v>0</v>
      </c>
      <c r="F223" s="31">
        <v>0</v>
      </c>
      <c r="G223" s="31">
        <v>0</v>
      </c>
      <c r="H223" s="50">
        <v>3</v>
      </c>
      <c r="I223" s="31">
        <v>0</v>
      </c>
      <c r="J223" s="141"/>
    </row>
    <row r="224" spans="1:10" ht="18" customHeight="1">
      <c r="A224" s="88">
        <v>14</v>
      </c>
      <c r="B224" s="91" t="s">
        <v>68</v>
      </c>
      <c r="C224" s="14">
        <v>2022</v>
      </c>
      <c r="D224" s="15">
        <f t="shared" si="90"/>
        <v>313.3</v>
      </c>
      <c r="E224" s="15">
        <v>0</v>
      </c>
      <c r="F224" s="15">
        <v>0</v>
      </c>
      <c r="G224" s="15">
        <v>0</v>
      </c>
      <c r="H224" s="48">
        <v>313.3</v>
      </c>
      <c r="I224" s="43">
        <v>0</v>
      </c>
      <c r="J224" s="141"/>
    </row>
    <row r="225" spans="1:24" ht="18.75" customHeight="1">
      <c r="A225" s="89"/>
      <c r="B225" s="92"/>
      <c r="C225" s="34">
        <v>2023</v>
      </c>
      <c r="D225" s="30">
        <f t="shared" si="90"/>
        <v>288.8</v>
      </c>
      <c r="E225" s="30">
        <v>0</v>
      </c>
      <c r="F225" s="30">
        <v>0</v>
      </c>
      <c r="G225" s="30">
        <v>0</v>
      </c>
      <c r="H225" s="49">
        <v>288.8</v>
      </c>
      <c r="I225" s="30">
        <v>0</v>
      </c>
      <c r="J225" s="141"/>
    </row>
    <row r="226" spans="1:24" ht="18.75" customHeight="1">
      <c r="A226" s="89"/>
      <c r="B226" s="92"/>
      <c r="C226" s="34">
        <v>2024</v>
      </c>
      <c r="D226" s="30">
        <f t="shared" si="90"/>
        <v>313.2</v>
      </c>
      <c r="E226" s="30">
        <v>0</v>
      </c>
      <c r="F226" s="30">
        <v>0</v>
      </c>
      <c r="G226" s="30">
        <v>0</v>
      </c>
      <c r="H226" s="49">
        <v>313.2</v>
      </c>
      <c r="I226" s="30">
        <v>0</v>
      </c>
      <c r="J226" s="141"/>
    </row>
    <row r="227" spans="1:24" ht="18.75" customHeight="1" thickBot="1">
      <c r="A227" s="90"/>
      <c r="B227" s="93"/>
      <c r="C227" s="35">
        <v>2025</v>
      </c>
      <c r="D227" s="31">
        <f t="shared" si="90"/>
        <v>290.10000000000002</v>
      </c>
      <c r="E227" s="31">
        <v>0</v>
      </c>
      <c r="F227" s="31">
        <v>0</v>
      </c>
      <c r="G227" s="31">
        <v>0</v>
      </c>
      <c r="H227" s="50">
        <v>290.10000000000002</v>
      </c>
      <c r="I227" s="31">
        <v>0</v>
      </c>
      <c r="J227" s="141"/>
    </row>
    <row r="228" spans="1:24" s="6" customFormat="1" ht="12.75">
      <c r="A228" s="75" t="s">
        <v>17</v>
      </c>
      <c r="B228" s="76"/>
      <c r="C228" s="46">
        <v>2022</v>
      </c>
      <c r="D228" s="47">
        <f>D172+D176+D180+D184+D188+D192+D196+D200+D204+D208+D212+D216+D220+D224</f>
        <v>8345.0337799999998</v>
      </c>
      <c r="E228" s="47">
        <f>E172+E176+E180+E184+E188+E192+E196+E200+E204+E208+E212+E216+E220+E224</f>
        <v>149.1</v>
      </c>
      <c r="F228" s="47">
        <f t="shared" ref="F228:I228" si="91">F172+F176+F180+F184+F188+F192+F196+F200+F204+F208+F212+F216+F220+F224</f>
        <v>3.52</v>
      </c>
      <c r="G228" s="47">
        <f t="shared" si="91"/>
        <v>0</v>
      </c>
      <c r="H228" s="47">
        <f t="shared" si="91"/>
        <v>8192.413779999999</v>
      </c>
      <c r="I228" s="47">
        <f t="shared" si="91"/>
        <v>0</v>
      </c>
      <c r="J228" s="98"/>
    </row>
    <row r="229" spans="1:24" s="6" customFormat="1" ht="12.75">
      <c r="A229" s="77"/>
      <c r="B229" s="78"/>
      <c r="C229" s="13">
        <v>2023</v>
      </c>
      <c r="D229" s="47">
        <f t="shared" ref="D229:I231" si="92">D173+D177+D181+D185+D189+D193+D197+D201+D205+D209+D213+D217+D221+D225</f>
        <v>7669.01</v>
      </c>
      <c r="E229" s="47">
        <f t="shared" si="92"/>
        <v>154.1</v>
      </c>
      <c r="F229" s="47">
        <f t="shared" si="92"/>
        <v>3.52</v>
      </c>
      <c r="G229" s="47">
        <f t="shared" si="92"/>
        <v>0</v>
      </c>
      <c r="H229" s="47">
        <f t="shared" si="92"/>
        <v>7511.39</v>
      </c>
      <c r="I229" s="47">
        <f t="shared" si="92"/>
        <v>0</v>
      </c>
      <c r="J229" s="99"/>
    </row>
    <row r="230" spans="1:24" s="6" customFormat="1" ht="12.75">
      <c r="A230" s="77"/>
      <c r="B230" s="78"/>
      <c r="C230" s="13">
        <v>2024</v>
      </c>
      <c r="D230" s="47">
        <f>D174+D178+D182+D186+D190+D194+D198+D202+D206+D210+D214+D218+D222+D226</f>
        <v>8271.61</v>
      </c>
      <c r="E230" s="47">
        <f t="shared" si="92"/>
        <v>159.30000000000001</v>
      </c>
      <c r="F230" s="47">
        <f t="shared" si="92"/>
        <v>3.52</v>
      </c>
      <c r="G230" s="47">
        <f t="shared" si="92"/>
        <v>0</v>
      </c>
      <c r="H230" s="47">
        <f t="shared" si="92"/>
        <v>8108.79</v>
      </c>
      <c r="I230" s="47">
        <f t="shared" si="92"/>
        <v>0</v>
      </c>
      <c r="J230" s="99"/>
    </row>
    <row r="231" spans="1:24" s="6" customFormat="1" ht="13.5" thickBot="1">
      <c r="A231" s="79"/>
      <c r="B231" s="80"/>
      <c r="C231" s="19">
        <v>2025</v>
      </c>
      <c r="D231" s="47">
        <f t="shared" si="92"/>
        <v>6089.9000000000005</v>
      </c>
      <c r="E231" s="47">
        <f t="shared" si="92"/>
        <v>0</v>
      </c>
      <c r="F231" s="47">
        <f t="shared" si="92"/>
        <v>3.5</v>
      </c>
      <c r="G231" s="47">
        <f t="shared" si="92"/>
        <v>0</v>
      </c>
      <c r="H231" s="47">
        <f t="shared" si="92"/>
        <v>6086.4000000000005</v>
      </c>
      <c r="I231" s="47">
        <f t="shared" si="92"/>
        <v>0</v>
      </c>
      <c r="J231" s="100"/>
    </row>
    <row r="232" spans="1:24" s="6" customFormat="1" ht="11.25" customHeight="1">
      <c r="A232" s="75" t="s">
        <v>69</v>
      </c>
      <c r="B232" s="76"/>
      <c r="C232" s="81" t="s">
        <v>27</v>
      </c>
      <c r="D232" s="83">
        <f>D228+D229+D230+D231</f>
        <v>30375.553780000002</v>
      </c>
      <c r="E232" s="83">
        <f t="shared" ref="E232" si="93">E228+E229+E230+E231</f>
        <v>462.5</v>
      </c>
      <c r="F232" s="83">
        <f t="shared" ref="F232" si="94">F228+F229+F230+F231</f>
        <v>14.06</v>
      </c>
      <c r="G232" s="83">
        <f t="shared" ref="G232" si="95">G228+G229+G230+G231</f>
        <v>0</v>
      </c>
      <c r="H232" s="83">
        <f t="shared" ref="H232" si="96">H228+H229+H230+H231</f>
        <v>29898.993780000001</v>
      </c>
      <c r="I232" s="83">
        <f t="shared" ref="I232" si="97">I228+I229+I230+I231</f>
        <v>0</v>
      </c>
      <c r="J232" s="101"/>
    </row>
    <row r="233" spans="1:24" s="6" customFormat="1" ht="11.25" customHeight="1">
      <c r="A233" s="77"/>
      <c r="B233" s="78"/>
      <c r="C233" s="81"/>
      <c r="D233" s="83"/>
      <c r="E233" s="83"/>
      <c r="F233" s="83"/>
      <c r="G233" s="83"/>
      <c r="H233" s="83"/>
      <c r="I233" s="83"/>
      <c r="J233" s="99"/>
    </row>
    <row r="234" spans="1:24" s="6" customFormat="1" ht="11.25" customHeight="1">
      <c r="A234" s="77"/>
      <c r="B234" s="78"/>
      <c r="C234" s="81"/>
      <c r="D234" s="83"/>
      <c r="E234" s="83"/>
      <c r="F234" s="83"/>
      <c r="G234" s="83"/>
      <c r="H234" s="83"/>
      <c r="I234" s="83"/>
      <c r="J234" s="99"/>
    </row>
    <row r="235" spans="1:24" s="6" customFormat="1" ht="11.25" customHeight="1" thickBot="1">
      <c r="A235" s="79"/>
      <c r="B235" s="80"/>
      <c r="C235" s="82"/>
      <c r="D235" s="84"/>
      <c r="E235" s="84"/>
      <c r="F235" s="84"/>
      <c r="G235" s="84"/>
      <c r="H235" s="84"/>
      <c r="I235" s="84"/>
      <c r="J235" s="100"/>
    </row>
    <row r="236" spans="1:24" s="6" customFormat="1" ht="30.75" customHeight="1" thickBot="1">
      <c r="A236" s="85" t="s">
        <v>92</v>
      </c>
      <c r="B236" s="86"/>
      <c r="C236" s="86"/>
      <c r="D236" s="86"/>
      <c r="E236" s="86"/>
      <c r="F236" s="86"/>
      <c r="G236" s="86"/>
      <c r="H236" s="86"/>
      <c r="I236" s="86"/>
      <c r="J236" s="87"/>
    </row>
    <row r="237" spans="1:24" s="6" customFormat="1" ht="15" customHeight="1">
      <c r="A237" s="88">
        <v>1</v>
      </c>
      <c r="B237" s="91" t="s">
        <v>93</v>
      </c>
      <c r="C237" s="14">
        <v>2022</v>
      </c>
      <c r="D237" s="51">
        <f>E237+F237+G237+H237+I237</f>
        <v>25</v>
      </c>
      <c r="E237" s="15">
        <v>0</v>
      </c>
      <c r="F237" s="15">
        <v>0</v>
      </c>
      <c r="G237" s="15">
        <v>0</v>
      </c>
      <c r="H237" s="15">
        <v>25</v>
      </c>
      <c r="I237" s="16">
        <v>0</v>
      </c>
      <c r="J237" s="73" t="s">
        <v>9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s="6" customFormat="1" ht="15">
      <c r="A238" s="89"/>
      <c r="B238" s="92"/>
      <c r="C238" s="34">
        <v>2023</v>
      </c>
      <c r="D238" s="30">
        <f t="shared" ref="D238:D240" si="98">E238+F238+G238+H238+I238</f>
        <v>0</v>
      </c>
      <c r="E238" s="30">
        <v>0</v>
      </c>
      <c r="F238" s="30">
        <v>0</v>
      </c>
      <c r="G238" s="30">
        <v>0</v>
      </c>
      <c r="H238" s="30">
        <v>0</v>
      </c>
      <c r="I238" s="32">
        <v>0</v>
      </c>
      <c r="J238" s="74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s="6" customFormat="1" ht="15">
      <c r="A239" s="89"/>
      <c r="B239" s="92"/>
      <c r="C239" s="34">
        <v>2024</v>
      </c>
      <c r="D239" s="30">
        <f t="shared" si="98"/>
        <v>0</v>
      </c>
      <c r="E239" s="30">
        <v>0</v>
      </c>
      <c r="F239" s="30">
        <v>0</v>
      </c>
      <c r="G239" s="30">
        <v>0</v>
      </c>
      <c r="H239" s="30">
        <v>0</v>
      </c>
      <c r="I239" s="32">
        <v>0</v>
      </c>
      <c r="J239" s="74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s="6" customFormat="1" ht="15.75" thickBot="1">
      <c r="A240" s="90"/>
      <c r="B240" s="93"/>
      <c r="C240" s="35">
        <v>2025</v>
      </c>
      <c r="D240" s="41">
        <f t="shared" si="98"/>
        <v>0</v>
      </c>
      <c r="E240" s="31">
        <v>0</v>
      </c>
      <c r="F240" s="31">
        <v>0</v>
      </c>
      <c r="G240" s="31">
        <v>0</v>
      </c>
      <c r="H240" s="31">
        <v>0</v>
      </c>
      <c r="I240" s="33">
        <v>0</v>
      </c>
      <c r="J240" s="74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s="6" customFormat="1" ht="31.5" hidden="1" customHeight="1">
      <c r="A241" s="88">
        <v>2</v>
      </c>
      <c r="B241" s="91" t="s">
        <v>71</v>
      </c>
      <c r="C241" s="14">
        <v>2022</v>
      </c>
      <c r="D241" s="51">
        <f>E241+F241+G241+H241+I241</f>
        <v>0</v>
      </c>
      <c r="E241" s="15">
        <v>0</v>
      </c>
      <c r="F241" s="15">
        <v>0</v>
      </c>
      <c r="G241" s="15">
        <v>0</v>
      </c>
      <c r="H241" s="15">
        <v>0</v>
      </c>
      <c r="I241" s="16">
        <v>0</v>
      </c>
      <c r="J241" s="74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s="6" customFormat="1" ht="31.5" hidden="1" customHeight="1">
      <c r="A242" s="89"/>
      <c r="B242" s="92"/>
      <c r="C242" s="34">
        <v>2023</v>
      </c>
      <c r="D242" s="30">
        <f t="shared" ref="D242:D244" si="99">E242+F242+G242+H242+I242</f>
        <v>0</v>
      </c>
      <c r="E242" s="30">
        <v>0</v>
      </c>
      <c r="F242" s="30">
        <v>0</v>
      </c>
      <c r="G242" s="30">
        <v>0</v>
      </c>
      <c r="H242" s="30">
        <v>0</v>
      </c>
      <c r="I242" s="32">
        <v>0</v>
      </c>
      <c r="J242" s="74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s="6" customFormat="1" ht="31.5" hidden="1" customHeight="1">
      <c r="A243" s="89"/>
      <c r="B243" s="92"/>
      <c r="C243" s="34">
        <v>2024</v>
      </c>
      <c r="D243" s="30">
        <f t="shared" si="99"/>
        <v>0</v>
      </c>
      <c r="E243" s="30">
        <v>0</v>
      </c>
      <c r="F243" s="30">
        <v>0</v>
      </c>
      <c r="G243" s="30">
        <v>0</v>
      </c>
      <c r="H243" s="30">
        <v>0</v>
      </c>
      <c r="I243" s="32">
        <v>0</v>
      </c>
      <c r="J243" s="74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s="6" customFormat="1" ht="31.5" hidden="1" customHeight="1" thickBot="1">
      <c r="A244" s="94"/>
      <c r="B244" s="95"/>
      <c r="C244" s="21">
        <v>2025</v>
      </c>
      <c r="D244" s="42">
        <f t="shared" si="99"/>
        <v>0</v>
      </c>
      <c r="E244" s="22">
        <v>0</v>
      </c>
      <c r="F244" s="22">
        <v>0</v>
      </c>
      <c r="G244" s="22">
        <v>0</v>
      </c>
      <c r="H244" s="22">
        <v>0</v>
      </c>
      <c r="I244" s="23">
        <v>0</v>
      </c>
      <c r="J244" s="74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s="6" customFormat="1" ht="12.75">
      <c r="A245" s="96" t="s">
        <v>17</v>
      </c>
      <c r="B245" s="97"/>
      <c r="C245" s="17">
        <v>2022</v>
      </c>
      <c r="D245" s="18">
        <f>D237+D241</f>
        <v>25</v>
      </c>
      <c r="E245" s="18">
        <f t="shared" ref="E245:I245" si="100">E237+E241</f>
        <v>0</v>
      </c>
      <c r="F245" s="18">
        <f t="shared" si="100"/>
        <v>0</v>
      </c>
      <c r="G245" s="18">
        <f t="shared" si="100"/>
        <v>0</v>
      </c>
      <c r="H245" s="18">
        <f t="shared" si="100"/>
        <v>25</v>
      </c>
      <c r="I245" s="18">
        <f t="shared" si="100"/>
        <v>0</v>
      </c>
      <c r="J245" s="98"/>
    </row>
    <row r="246" spans="1:24" s="6" customFormat="1" ht="12.75">
      <c r="A246" s="77"/>
      <c r="B246" s="78"/>
      <c r="C246" s="13">
        <v>2023</v>
      </c>
      <c r="D246" s="8">
        <f t="shared" ref="D246:I246" si="101">D238+D242</f>
        <v>0</v>
      </c>
      <c r="E246" s="8">
        <f t="shared" si="101"/>
        <v>0</v>
      </c>
      <c r="F246" s="8">
        <f t="shared" si="101"/>
        <v>0</v>
      </c>
      <c r="G246" s="8">
        <f t="shared" si="101"/>
        <v>0</v>
      </c>
      <c r="H246" s="8">
        <f t="shared" si="101"/>
        <v>0</v>
      </c>
      <c r="I246" s="8">
        <f t="shared" si="101"/>
        <v>0</v>
      </c>
      <c r="J246" s="99"/>
    </row>
    <row r="247" spans="1:24" s="6" customFormat="1" ht="12.75">
      <c r="A247" s="77"/>
      <c r="B247" s="78"/>
      <c r="C247" s="13">
        <v>2024</v>
      </c>
      <c r="D247" s="8">
        <f t="shared" ref="D247:I247" si="102">D239+D243</f>
        <v>0</v>
      </c>
      <c r="E247" s="8">
        <f t="shared" si="102"/>
        <v>0</v>
      </c>
      <c r="F247" s="8">
        <f t="shared" si="102"/>
        <v>0</v>
      </c>
      <c r="G247" s="8">
        <f t="shared" si="102"/>
        <v>0</v>
      </c>
      <c r="H247" s="8">
        <f t="shared" si="102"/>
        <v>0</v>
      </c>
      <c r="I247" s="8">
        <f t="shared" si="102"/>
        <v>0</v>
      </c>
      <c r="J247" s="99"/>
    </row>
    <row r="248" spans="1:24" s="6" customFormat="1" ht="13.5" thickBot="1">
      <c r="A248" s="79"/>
      <c r="B248" s="80"/>
      <c r="C248" s="19">
        <v>2025</v>
      </c>
      <c r="D248" s="20">
        <f t="shared" ref="D248:I248" si="103">D240+D244</f>
        <v>0</v>
      </c>
      <c r="E248" s="20">
        <f t="shared" si="103"/>
        <v>0</v>
      </c>
      <c r="F248" s="20">
        <f t="shared" si="103"/>
        <v>0</v>
      </c>
      <c r="G248" s="20">
        <f t="shared" si="103"/>
        <v>0</v>
      </c>
      <c r="H248" s="20">
        <f t="shared" si="103"/>
        <v>0</v>
      </c>
      <c r="I248" s="20">
        <f t="shared" si="103"/>
        <v>0</v>
      </c>
      <c r="J248" s="100"/>
    </row>
    <row r="249" spans="1:24" s="6" customFormat="1" ht="12.75" customHeight="1">
      <c r="A249" s="75" t="s">
        <v>94</v>
      </c>
      <c r="B249" s="76"/>
      <c r="C249" s="81" t="s">
        <v>27</v>
      </c>
      <c r="D249" s="83">
        <f>D245+D246+D247+D248</f>
        <v>25</v>
      </c>
      <c r="E249" s="83">
        <f t="shared" ref="E249:I249" si="104">E245+E246+E247+E248</f>
        <v>0</v>
      </c>
      <c r="F249" s="83">
        <f t="shared" si="104"/>
        <v>0</v>
      </c>
      <c r="G249" s="83">
        <f t="shared" si="104"/>
        <v>0</v>
      </c>
      <c r="H249" s="83">
        <f t="shared" si="104"/>
        <v>25</v>
      </c>
      <c r="I249" s="83">
        <f t="shared" si="104"/>
        <v>0</v>
      </c>
      <c r="J249" s="101"/>
    </row>
    <row r="250" spans="1:24" s="6" customFormat="1" ht="12.75" customHeight="1">
      <c r="A250" s="77"/>
      <c r="B250" s="78"/>
      <c r="C250" s="81"/>
      <c r="D250" s="83"/>
      <c r="E250" s="83"/>
      <c r="F250" s="83"/>
      <c r="G250" s="83"/>
      <c r="H250" s="83"/>
      <c r="I250" s="83"/>
      <c r="J250" s="99"/>
    </row>
    <row r="251" spans="1:24" s="6" customFormat="1" ht="12.75" customHeight="1">
      <c r="A251" s="77"/>
      <c r="B251" s="78"/>
      <c r="C251" s="81"/>
      <c r="D251" s="83"/>
      <c r="E251" s="83"/>
      <c r="F251" s="83"/>
      <c r="G251" s="83"/>
      <c r="H251" s="83"/>
      <c r="I251" s="83"/>
      <c r="J251" s="99"/>
    </row>
    <row r="252" spans="1:24" s="6" customFormat="1" ht="12.75" customHeight="1" thickBot="1">
      <c r="A252" s="79"/>
      <c r="B252" s="80"/>
      <c r="C252" s="82"/>
      <c r="D252" s="84"/>
      <c r="E252" s="84"/>
      <c r="F252" s="84"/>
      <c r="G252" s="84"/>
      <c r="H252" s="84"/>
      <c r="I252" s="84"/>
      <c r="J252" s="100"/>
    </row>
    <row r="253" spans="1:24" s="6" customFormat="1" ht="30.75" customHeight="1" thickBot="1">
      <c r="A253" s="85" t="s">
        <v>78</v>
      </c>
      <c r="B253" s="86"/>
      <c r="C253" s="86"/>
      <c r="D253" s="86"/>
      <c r="E253" s="86"/>
      <c r="F253" s="86"/>
      <c r="G253" s="86"/>
      <c r="H253" s="86"/>
      <c r="I253" s="86"/>
      <c r="J253" s="87"/>
    </row>
    <row r="254" spans="1:24" s="6" customFormat="1" ht="15" customHeight="1">
      <c r="A254" s="88">
        <v>1</v>
      </c>
      <c r="B254" s="91" t="s">
        <v>70</v>
      </c>
      <c r="C254" s="14">
        <v>2022</v>
      </c>
      <c r="D254" s="51">
        <f>E254+F254+G254+H254+I254</f>
        <v>2</v>
      </c>
      <c r="E254" s="15">
        <v>0</v>
      </c>
      <c r="F254" s="15">
        <v>0</v>
      </c>
      <c r="G254" s="15">
        <v>0</v>
      </c>
      <c r="H254" s="15">
        <v>2</v>
      </c>
      <c r="I254" s="16">
        <v>0</v>
      </c>
      <c r="J254" s="73" t="s">
        <v>9</v>
      </c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s="6" customFormat="1" ht="15">
      <c r="A255" s="89"/>
      <c r="B255" s="92"/>
      <c r="C255" s="34">
        <v>2023</v>
      </c>
      <c r="D255" s="30">
        <f t="shared" ref="D255:D257" si="105">E255+F255+G255+H255+I255</f>
        <v>1.8</v>
      </c>
      <c r="E255" s="30">
        <v>0</v>
      </c>
      <c r="F255" s="30">
        <v>0</v>
      </c>
      <c r="G255" s="30">
        <v>0</v>
      </c>
      <c r="H255" s="30">
        <v>1.8</v>
      </c>
      <c r="I255" s="32">
        <v>0</v>
      </c>
      <c r="J255" s="74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s="6" customFormat="1" ht="15">
      <c r="A256" s="89"/>
      <c r="B256" s="92"/>
      <c r="C256" s="34">
        <v>2024</v>
      </c>
      <c r="D256" s="30">
        <f t="shared" si="105"/>
        <v>2</v>
      </c>
      <c r="E256" s="30">
        <v>0</v>
      </c>
      <c r="F256" s="30">
        <v>0</v>
      </c>
      <c r="G256" s="30">
        <v>0</v>
      </c>
      <c r="H256" s="30">
        <v>2</v>
      </c>
      <c r="I256" s="32">
        <v>0</v>
      </c>
      <c r="J256" s="74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s="6" customFormat="1" ht="15.75" thickBot="1">
      <c r="A257" s="90"/>
      <c r="B257" s="93"/>
      <c r="C257" s="35">
        <v>2025</v>
      </c>
      <c r="D257" s="41">
        <f t="shared" si="105"/>
        <v>1.8</v>
      </c>
      <c r="E257" s="31">
        <v>0</v>
      </c>
      <c r="F257" s="31">
        <v>0</v>
      </c>
      <c r="G257" s="31">
        <v>0</v>
      </c>
      <c r="H257" s="31">
        <v>1.8</v>
      </c>
      <c r="I257" s="33">
        <v>0</v>
      </c>
      <c r="J257" s="74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s="6" customFormat="1" ht="31.5" customHeight="1">
      <c r="A258" s="88">
        <v>2</v>
      </c>
      <c r="B258" s="91" t="s">
        <v>71</v>
      </c>
      <c r="C258" s="14">
        <v>2022</v>
      </c>
      <c r="D258" s="51">
        <f>E258+F258+G258+H258+I258</f>
        <v>42.6</v>
      </c>
      <c r="E258" s="15">
        <v>0</v>
      </c>
      <c r="F258" s="15">
        <v>0</v>
      </c>
      <c r="G258" s="15">
        <v>0</v>
      </c>
      <c r="H258" s="15">
        <v>42.6</v>
      </c>
      <c r="I258" s="16">
        <v>0</v>
      </c>
      <c r="J258" s="74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s="6" customFormat="1" ht="31.5" customHeight="1">
      <c r="A259" s="89"/>
      <c r="B259" s="92"/>
      <c r="C259" s="34">
        <v>2023</v>
      </c>
      <c r="D259" s="30">
        <f t="shared" ref="D259:D261" si="106">E259+F259+G259+H259+I259</f>
        <v>39.299999999999997</v>
      </c>
      <c r="E259" s="30">
        <v>0</v>
      </c>
      <c r="F259" s="30">
        <v>0</v>
      </c>
      <c r="G259" s="30">
        <v>0</v>
      </c>
      <c r="H259" s="30">
        <v>39.299999999999997</v>
      </c>
      <c r="I259" s="32">
        <v>0</v>
      </c>
      <c r="J259" s="74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s="6" customFormat="1" ht="31.5" customHeight="1">
      <c r="A260" s="89"/>
      <c r="B260" s="92"/>
      <c r="C260" s="34">
        <v>2024</v>
      </c>
      <c r="D260" s="30">
        <f t="shared" si="106"/>
        <v>42.6</v>
      </c>
      <c r="E260" s="30">
        <v>0</v>
      </c>
      <c r="F260" s="30">
        <v>0</v>
      </c>
      <c r="G260" s="30">
        <v>0</v>
      </c>
      <c r="H260" s="30">
        <v>42.6</v>
      </c>
      <c r="I260" s="32">
        <v>0</v>
      </c>
      <c r="J260" s="74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s="6" customFormat="1" ht="31.5" customHeight="1" thickBot="1">
      <c r="A261" s="94"/>
      <c r="B261" s="95"/>
      <c r="C261" s="21">
        <v>2025</v>
      </c>
      <c r="D261" s="42">
        <f t="shared" si="106"/>
        <v>0</v>
      </c>
      <c r="E261" s="22">
        <v>0</v>
      </c>
      <c r="F261" s="22">
        <v>0</v>
      </c>
      <c r="G261" s="22">
        <v>0</v>
      </c>
      <c r="H261" s="22">
        <v>0</v>
      </c>
      <c r="I261" s="23">
        <v>0</v>
      </c>
      <c r="J261" s="74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s="6" customFormat="1" ht="12.75">
      <c r="A262" s="96" t="s">
        <v>17</v>
      </c>
      <c r="B262" s="97"/>
      <c r="C262" s="17">
        <v>2022</v>
      </c>
      <c r="D262" s="18">
        <f>D254+D258</f>
        <v>44.6</v>
      </c>
      <c r="E262" s="18">
        <f t="shared" ref="E262:I262" si="107">E254+E258</f>
        <v>0</v>
      </c>
      <c r="F262" s="18">
        <f t="shared" si="107"/>
        <v>0</v>
      </c>
      <c r="G262" s="18">
        <f t="shared" si="107"/>
        <v>0</v>
      </c>
      <c r="H262" s="18">
        <f t="shared" si="107"/>
        <v>44.6</v>
      </c>
      <c r="I262" s="18">
        <f t="shared" si="107"/>
        <v>0</v>
      </c>
      <c r="J262" s="98"/>
    </row>
    <row r="263" spans="1:24" s="6" customFormat="1" ht="12.75">
      <c r="A263" s="77"/>
      <c r="B263" s="78"/>
      <c r="C263" s="13">
        <v>2023</v>
      </c>
      <c r="D263" s="8">
        <f t="shared" ref="D263:I265" si="108">D255+D259</f>
        <v>41.099999999999994</v>
      </c>
      <c r="E263" s="8">
        <f t="shared" si="108"/>
        <v>0</v>
      </c>
      <c r="F263" s="8">
        <f t="shared" si="108"/>
        <v>0</v>
      </c>
      <c r="G263" s="8">
        <f t="shared" si="108"/>
        <v>0</v>
      </c>
      <c r="H263" s="8">
        <f t="shared" si="108"/>
        <v>41.099999999999994</v>
      </c>
      <c r="I263" s="8">
        <f t="shared" si="108"/>
        <v>0</v>
      </c>
      <c r="J263" s="99"/>
    </row>
    <row r="264" spans="1:24" s="6" customFormat="1" ht="12.75">
      <c r="A264" s="77"/>
      <c r="B264" s="78"/>
      <c r="C264" s="13">
        <v>2024</v>
      </c>
      <c r="D264" s="8">
        <f t="shared" si="108"/>
        <v>44.6</v>
      </c>
      <c r="E264" s="8">
        <f t="shared" si="108"/>
        <v>0</v>
      </c>
      <c r="F264" s="8">
        <f t="shared" si="108"/>
        <v>0</v>
      </c>
      <c r="G264" s="8">
        <f t="shared" si="108"/>
        <v>0</v>
      </c>
      <c r="H264" s="8">
        <f t="shared" si="108"/>
        <v>44.6</v>
      </c>
      <c r="I264" s="8">
        <f t="shared" si="108"/>
        <v>0</v>
      </c>
      <c r="J264" s="99"/>
    </row>
    <row r="265" spans="1:24" s="6" customFormat="1" ht="13.5" thickBot="1">
      <c r="A265" s="79"/>
      <c r="B265" s="80"/>
      <c r="C265" s="19">
        <v>2025</v>
      </c>
      <c r="D265" s="20">
        <f t="shared" si="108"/>
        <v>1.8</v>
      </c>
      <c r="E265" s="20">
        <f t="shared" si="108"/>
        <v>0</v>
      </c>
      <c r="F265" s="20">
        <f t="shared" si="108"/>
        <v>0</v>
      </c>
      <c r="G265" s="20">
        <f t="shared" si="108"/>
        <v>0</v>
      </c>
      <c r="H265" s="20">
        <f t="shared" si="108"/>
        <v>1.8</v>
      </c>
      <c r="I265" s="20">
        <f t="shared" si="108"/>
        <v>0</v>
      </c>
      <c r="J265" s="100"/>
    </row>
    <row r="266" spans="1:24" s="6" customFormat="1" ht="18.75" customHeight="1">
      <c r="A266" s="75" t="s">
        <v>72</v>
      </c>
      <c r="B266" s="76"/>
      <c r="C266" s="81" t="s">
        <v>27</v>
      </c>
      <c r="D266" s="83">
        <f>D262+D263+D264+D265</f>
        <v>132.1</v>
      </c>
      <c r="E266" s="83">
        <f t="shared" ref="E266" si="109">E262+E263+E264+E265</f>
        <v>0</v>
      </c>
      <c r="F266" s="83">
        <f t="shared" ref="F266" si="110">F262+F263+F264+F265</f>
        <v>0</v>
      </c>
      <c r="G266" s="83">
        <f t="shared" ref="G266" si="111">G262+G263+G264+G265</f>
        <v>0</v>
      </c>
      <c r="H266" s="83">
        <f t="shared" ref="H266" si="112">H262+H263+H264+H265</f>
        <v>132.1</v>
      </c>
      <c r="I266" s="83">
        <f t="shared" ref="I266" si="113">I262+I263+I264+I265</f>
        <v>0</v>
      </c>
      <c r="J266" s="101"/>
    </row>
    <row r="267" spans="1:24" s="6" customFormat="1" ht="18.75" customHeight="1">
      <c r="A267" s="77"/>
      <c r="B267" s="78"/>
      <c r="C267" s="81"/>
      <c r="D267" s="83"/>
      <c r="E267" s="83"/>
      <c r="F267" s="83"/>
      <c r="G267" s="83"/>
      <c r="H267" s="83"/>
      <c r="I267" s="83"/>
      <c r="J267" s="99"/>
    </row>
    <row r="268" spans="1:24" s="6" customFormat="1" ht="18.75" customHeight="1">
      <c r="A268" s="77"/>
      <c r="B268" s="78"/>
      <c r="C268" s="81"/>
      <c r="D268" s="83"/>
      <c r="E268" s="83"/>
      <c r="F268" s="83"/>
      <c r="G268" s="83"/>
      <c r="H268" s="83"/>
      <c r="I268" s="83"/>
      <c r="J268" s="99"/>
    </row>
    <row r="269" spans="1:24" s="6" customFormat="1" ht="18.75" customHeight="1" thickBot="1">
      <c r="A269" s="79"/>
      <c r="B269" s="80"/>
      <c r="C269" s="82"/>
      <c r="D269" s="84"/>
      <c r="E269" s="84"/>
      <c r="F269" s="84"/>
      <c r="G269" s="84"/>
      <c r="H269" s="84"/>
      <c r="I269" s="84"/>
      <c r="J269" s="100"/>
    </row>
    <row r="270" spans="1:24" s="6" customFormat="1" ht="12.75" customHeight="1">
      <c r="A270" s="96" t="s">
        <v>77</v>
      </c>
      <c r="B270" s="97"/>
      <c r="C270" s="71">
        <v>2022</v>
      </c>
      <c r="D270" s="72">
        <f>D262+D245+D228+D163+D122+D93+D52+D27</f>
        <v>20245.588640000005</v>
      </c>
      <c r="E270" s="72">
        <f t="shared" ref="E270:I270" si="114">E262+E245+E228+E163+E122+E93+E52+E27</f>
        <v>149.1</v>
      </c>
      <c r="F270" s="72">
        <f t="shared" si="114"/>
        <v>3286.7200000000003</v>
      </c>
      <c r="G270" s="72">
        <f t="shared" si="114"/>
        <v>1000</v>
      </c>
      <c r="H270" s="72">
        <f t="shared" si="114"/>
        <v>15795.26864</v>
      </c>
      <c r="I270" s="72">
        <f t="shared" si="114"/>
        <v>14.5</v>
      </c>
      <c r="J270" s="98"/>
    </row>
    <row r="271" spans="1:24" s="6" customFormat="1" ht="12.75" customHeight="1">
      <c r="A271" s="77"/>
      <c r="B271" s="78"/>
      <c r="C271" s="13">
        <v>2023</v>
      </c>
      <c r="D271" s="8">
        <f>D263+D246+D229+D164+D123+D94+D53+D28</f>
        <v>14246.713</v>
      </c>
      <c r="E271" s="8">
        <f t="shared" ref="D271:I273" si="115">E263+E246+E229+E164+E123+E94+E53+E28</f>
        <v>154.1</v>
      </c>
      <c r="F271" s="8">
        <f t="shared" si="115"/>
        <v>3.52</v>
      </c>
      <c r="G271" s="8">
        <f t="shared" si="115"/>
        <v>0</v>
      </c>
      <c r="H271" s="8">
        <f t="shared" si="115"/>
        <v>14089.093000000001</v>
      </c>
      <c r="I271" s="8">
        <f t="shared" si="115"/>
        <v>0</v>
      </c>
      <c r="J271" s="99"/>
    </row>
    <row r="272" spans="1:24" s="6" customFormat="1" ht="15" customHeight="1">
      <c r="A272" s="77"/>
      <c r="B272" s="78"/>
      <c r="C272" s="13">
        <v>2024</v>
      </c>
      <c r="D272" s="8">
        <f t="shared" si="115"/>
        <v>15331.02</v>
      </c>
      <c r="E272" s="8">
        <f t="shared" si="115"/>
        <v>159.30000000000001</v>
      </c>
      <c r="F272" s="8">
        <f t="shared" si="115"/>
        <v>3.52</v>
      </c>
      <c r="G272" s="8">
        <f t="shared" si="115"/>
        <v>0</v>
      </c>
      <c r="H272" s="8">
        <f t="shared" si="115"/>
        <v>15168.199999999999</v>
      </c>
      <c r="I272" s="8">
        <f t="shared" si="115"/>
        <v>0</v>
      </c>
      <c r="J272" s="99"/>
    </row>
    <row r="273" spans="1:24" s="6" customFormat="1" ht="14.25" customHeight="1" thickBot="1">
      <c r="A273" s="79"/>
      <c r="B273" s="80"/>
      <c r="C273" s="68">
        <v>2025</v>
      </c>
      <c r="D273" s="69">
        <f t="shared" si="115"/>
        <v>11266.2</v>
      </c>
      <c r="E273" s="69">
        <f t="shared" si="115"/>
        <v>0</v>
      </c>
      <c r="F273" s="69">
        <f t="shared" si="115"/>
        <v>3.5</v>
      </c>
      <c r="G273" s="69">
        <f t="shared" si="115"/>
        <v>0</v>
      </c>
      <c r="H273" s="69">
        <f t="shared" si="115"/>
        <v>11262.7</v>
      </c>
      <c r="I273" s="69">
        <f t="shared" si="115"/>
        <v>0</v>
      </c>
      <c r="J273" s="100"/>
    </row>
    <row r="274" spans="1:24" s="6" customFormat="1" ht="12.75" customHeight="1">
      <c r="A274" s="96" t="s">
        <v>99</v>
      </c>
      <c r="B274" s="97"/>
      <c r="C274" s="104" t="s">
        <v>27</v>
      </c>
      <c r="D274" s="105">
        <f>D270+D271+D272+D273</f>
        <v>61089.521640000006</v>
      </c>
      <c r="E274" s="105">
        <f t="shared" ref="E274:I274" si="116">E270+E271+E272+E273</f>
        <v>462.5</v>
      </c>
      <c r="F274" s="105">
        <f t="shared" si="116"/>
        <v>3297.26</v>
      </c>
      <c r="G274" s="105">
        <f t="shared" si="116"/>
        <v>1000</v>
      </c>
      <c r="H274" s="105">
        <f t="shared" si="116"/>
        <v>56315.261639999997</v>
      </c>
      <c r="I274" s="105">
        <f t="shared" si="116"/>
        <v>14.5</v>
      </c>
      <c r="J274" s="98"/>
    </row>
    <row r="275" spans="1:24" s="6" customFormat="1" ht="12.75" customHeight="1">
      <c r="A275" s="77"/>
      <c r="B275" s="78"/>
      <c r="C275" s="81"/>
      <c r="D275" s="83"/>
      <c r="E275" s="83"/>
      <c r="F275" s="83"/>
      <c r="G275" s="83"/>
      <c r="H275" s="83"/>
      <c r="I275" s="83"/>
      <c r="J275" s="99"/>
    </row>
    <row r="276" spans="1:24" s="6" customFormat="1" ht="15" customHeight="1">
      <c r="A276" s="77"/>
      <c r="B276" s="78"/>
      <c r="C276" s="81"/>
      <c r="D276" s="83"/>
      <c r="E276" s="83"/>
      <c r="F276" s="83"/>
      <c r="G276" s="83"/>
      <c r="H276" s="83"/>
      <c r="I276" s="83"/>
      <c r="J276" s="99"/>
    </row>
    <row r="277" spans="1:24" s="6" customFormat="1" ht="14.25" customHeight="1" thickBot="1">
      <c r="A277" s="79"/>
      <c r="B277" s="80"/>
      <c r="C277" s="82"/>
      <c r="D277" s="84"/>
      <c r="E277" s="84"/>
      <c r="F277" s="84"/>
      <c r="G277" s="84"/>
      <c r="H277" s="84"/>
      <c r="I277" s="84"/>
      <c r="J277" s="100"/>
    </row>
    <row r="278" spans="1:24" s="6" customFormat="1" ht="16.5" thickBot="1">
      <c r="A278" s="124" t="s">
        <v>15</v>
      </c>
      <c r="B278" s="125"/>
      <c r="C278" s="125"/>
      <c r="D278" s="125"/>
      <c r="E278" s="125"/>
      <c r="F278" s="125"/>
      <c r="G278" s="125"/>
      <c r="H278" s="125"/>
      <c r="I278" s="125"/>
      <c r="J278" s="126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5.75" thickBot="1">
      <c r="A279" s="127" t="s">
        <v>20</v>
      </c>
      <c r="B279" s="128"/>
      <c r="C279" s="128"/>
      <c r="D279" s="128"/>
      <c r="E279" s="128"/>
      <c r="F279" s="128"/>
      <c r="G279" s="128"/>
      <c r="H279" s="128"/>
      <c r="I279" s="128"/>
      <c r="J279" s="129"/>
    </row>
    <row r="280" spans="1:24" s="6" customFormat="1" ht="15">
      <c r="A280" s="88">
        <v>1</v>
      </c>
      <c r="B280" s="130" t="s">
        <v>75</v>
      </c>
      <c r="C280" s="14">
        <v>2022</v>
      </c>
      <c r="D280" s="15">
        <f>E280+F280+G280+H280+I280</f>
        <v>2959.3970399999998</v>
      </c>
      <c r="E280" s="15">
        <v>0</v>
      </c>
      <c r="F280" s="15">
        <v>2752.2392399999999</v>
      </c>
      <c r="G280" s="15">
        <v>0</v>
      </c>
      <c r="H280" s="41">
        <v>207.15780000000001</v>
      </c>
      <c r="I280" s="16">
        <v>0</v>
      </c>
      <c r="J280" s="106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s="6" customFormat="1" ht="15">
      <c r="A281" s="89"/>
      <c r="B281" s="131"/>
      <c r="C281" s="34">
        <v>2023</v>
      </c>
      <c r="D281" s="30">
        <f>E281+F281+G281+H281+I281</f>
        <v>191</v>
      </c>
      <c r="E281" s="30">
        <v>0</v>
      </c>
      <c r="F281" s="30">
        <v>0</v>
      </c>
      <c r="G281" s="30">
        <v>0</v>
      </c>
      <c r="H281" s="30">
        <v>191</v>
      </c>
      <c r="I281" s="32">
        <v>0</v>
      </c>
      <c r="J281" s="107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s="6" customFormat="1" ht="15">
      <c r="A282" s="89"/>
      <c r="B282" s="131"/>
      <c r="C282" s="34">
        <v>2024</v>
      </c>
      <c r="D282" s="30">
        <f>E282+F282+G282+H282+I282</f>
        <v>207.1</v>
      </c>
      <c r="E282" s="30">
        <v>0</v>
      </c>
      <c r="F282" s="30">
        <v>0</v>
      </c>
      <c r="G282" s="30">
        <v>0</v>
      </c>
      <c r="H282" s="30">
        <v>207.1</v>
      </c>
      <c r="I282" s="32">
        <v>0</v>
      </c>
      <c r="J282" s="107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s="6" customFormat="1" ht="15.75" thickBot="1">
      <c r="A283" s="90"/>
      <c r="B283" s="132"/>
      <c r="C283" s="35">
        <v>2025</v>
      </c>
      <c r="D283" s="30">
        <f>E283+F283+G283+H283+I283</f>
        <v>0</v>
      </c>
      <c r="E283" s="31">
        <v>0</v>
      </c>
      <c r="F283" s="31">
        <v>0</v>
      </c>
      <c r="G283" s="31">
        <v>0</v>
      </c>
      <c r="H283" s="22">
        <v>0</v>
      </c>
      <c r="I283" s="33">
        <v>0</v>
      </c>
      <c r="J283" s="133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s="6" customFormat="1" ht="15" hidden="1">
      <c r="A284" s="88" t="s">
        <v>16</v>
      </c>
      <c r="B284" s="91" t="s">
        <v>16</v>
      </c>
      <c r="C284" s="14">
        <v>2022</v>
      </c>
      <c r="D284" s="15"/>
      <c r="E284" s="15"/>
      <c r="F284" s="15"/>
      <c r="G284" s="15"/>
      <c r="H284" s="15"/>
      <c r="I284" s="16"/>
      <c r="J284" s="106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s="6" customFormat="1" ht="15" hidden="1">
      <c r="A285" s="89"/>
      <c r="B285" s="92"/>
      <c r="C285" s="34">
        <v>2023</v>
      </c>
      <c r="D285" s="30"/>
      <c r="E285" s="30"/>
      <c r="F285" s="30"/>
      <c r="G285" s="30"/>
      <c r="H285" s="30"/>
      <c r="I285" s="32"/>
      <c r="J285" s="107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s="6" customFormat="1" ht="15" hidden="1">
      <c r="A286" s="89"/>
      <c r="B286" s="92"/>
      <c r="C286" s="34">
        <v>2024</v>
      </c>
      <c r="D286" s="30"/>
      <c r="E286" s="30"/>
      <c r="F286" s="30"/>
      <c r="G286" s="30"/>
      <c r="H286" s="30"/>
      <c r="I286" s="32"/>
      <c r="J286" s="107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s="6" customFormat="1" ht="15.75" hidden="1" thickBot="1">
      <c r="A287" s="94"/>
      <c r="B287" s="95"/>
      <c r="C287" s="21" t="s">
        <v>16</v>
      </c>
      <c r="D287" s="22"/>
      <c r="E287" s="22"/>
      <c r="F287" s="22"/>
      <c r="G287" s="22"/>
      <c r="H287" s="22"/>
      <c r="I287" s="23"/>
      <c r="J287" s="107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s="6" customFormat="1" ht="12.75">
      <c r="A288" s="96" t="s">
        <v>17</v>
      </c>
      <c r="B288" s="97"/>
      <c r="C288" s="17">
        <v>2022</v>
      </c>
      <c r="D288" s="53">
        <f>D280</f>
        <v>2959.3970399999998</v>
      </c>
      <c r="E288" s="53">
        <f t="shared" ref="E288:I288" si="117">E280</f>
        <v>0</v>
      </c>
      <c r="F288" s="53">
        <f t="shared" si="117"/>
        <v>2752.2392399999999</v>
      </c>
      <c r="G288" s="53">
        <f t="shared" si="117"/>
        <v>0</v>
      </c>
      <c r="H288" s="53">
        <f t="shared" si="117"/>
        <v>207.15780000000001</v>
      </c>
      <c r="I288" s="53">
        <f t="shared" si="117"/>
        <v>0</v>
      </c>
      <c r="J288" s="98"/>
    </row>
    <row r="289" spans="1:24" s="6" customFormat="1" ht="12.75">
      <c r="A289" s="77"/>
      <c r="B289" s="78"/>
      <c r="C289" s="13">
        <v>2023</v>
      </c>
      <c r="D289" s="8">
        <f t="shared" ref="D289:I291" si="118">D281</f>
        <v>191</v>
      </c>
      <c r="E289" s="8">
        <f t="shared" si="118"/>
        <v>0</v>
      </c>
      <c r="F289" s="8">
        <f t="shared" si="118"/>
        <v>0</v>
      </c>
      <c r="G289" s="8">
        <f t="shared" si="118"/>
        <v>0</v>
      </c>
      <c r="H289" s="8">
        <f t="shared" si="118"/>
        <v>191</v>
      </c>
      <c r="I289" s="8">
        <f t="shared" si="118"/>
        <v>0</v>
      </c>
      <c r="J289" s="99"/>
    </row>
    <row r="290" spans="1:24" s="6" customFormat="1" ht="12.75">
      <c r="A290" s="77"/>
      <c r="B290" s="78"/>
      <c r="C290" s="13">
        <v>2024</v>
      </c>
      <c r="D290" s="8">
        <f t="shared" si="118"/>
        <v>207.1</v>
      </c>
      <c r="E290" s="8">
        <f t="shared" si="118"/>
        <v>0</v>
      </c>
      <c r="F290" s="8">
        <f t="shared" si="118"/>
        <v>0</v>
      </c>
      <c r="G290" s="8">
        <f t="shared" si="118"/>
        <v>0</v>
      </c>
      <c r="H290" s="8">
        <f t="shared" si="118"/>
        <v>207.1</v>
      </c>
      <c r="I290" s="8">
        <f t="shared" si="118"/>
        <v>0</v>
      </c>
      <c r="J290" s="99"/>
    </row>
    <row r="291" spans="1:24" s="6" customFormat="1" ht="13.5" thickBot="1">
      <c r="A291" s="79"/>
      <c r="B291" s="80"/>
      <c r="C291" s="19">
        <v>2025</v>
      </c>
      <c r="D291" s="47">
        <f t="shared" si="118"/>
        <v>0</v>
      </c>
      <c r="E291" s="47">
        <f t="shared" si="118"/>
        <v>0</v>
      </c>
      <c r="F291" s="47">
        <f t="shared" si="118"/>
        <v>0</v>
      </c>
      <c r="G291" s="47">
        <f t="shared" si="118"/>
        <v>0</v>
      </c>
      <c r="H291" s="47">
        <f t="shared" si="118"/>
        <v>0</v>
      </c>
      <c r="I291" s="47">
        <f t="shared" si="118"/>
        <v>0</v>
      </c>
      <c r="J291" s="100"/>
    </row>
    <row r="292" spans="1:24" ht="15.75" hidden="1" thickBot="1">
      <c r="A292" s="167" t="s">
        <v>18</v>
      </c>
      <c r="B292" s="81"/>
      <c r="C292" s="81"/>
      <c r="D292" s="81"/>
      <c r="E292" s="81"/>
      <c r="F292" s="81"/>
      <c r="G292" s="81"/>
      <c r="H292" s="81"/>
      <c r="I292" s="81"/>
      <c r="J292" s="168"/>
    </row>
    <row r="293" spans="1:24" s="6" customFormat="1" ht="15" hidden="1">
      <c r="A293" s="88">
        <v>1</v>
      </c>
      <c r="B293" s="130" t="s">
        <v>16</v>
      </c>
      <c r="C293" s="14">
        <v>2022</v>
      </c>
      <c r="D293" s="15"/>
      <c r="E293" s="15"/>
      <c r="F293" s="15"/>
      <c r="G293" s="15"/>
      <c r="H293" s="15"/>
      <c r="I293" s="15"/>
      <c r="J293" s="16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s="6" customFormat="1" ht="15" hidden="1">
      <c r="A294" s="89"/>
      <c r="B294" s="131"/>
      <c r="C294" s="34">
        <v>2023</v>
      </c>
      <c r="D294" s="30"/>
      <c r="E294" s="30"/>
      <c r="F294" s="30"/>
      <c r="G294" s="30"/>
      <c r="H294" s="30"/>
      <c r="I294" s="30"/>
      <c r="J294" s="162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s="6" customFormat="1" ht="15" hidden="1">
      <c r="A295" s="89"/>
      <c r="B295" s="131"/>
      <c r="C295" s="34">
        <v>2024</v>
      </c>
      <c r="D295" s="30"/>
      <c r="E295" s="30"/>
      <c r="F295" s="30"/>
      <c r="G295" s="30"/>
      <c r="H295" s="30"/>
      <c r="I295" s="30"/>
      <c r="J295" s="162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s="6" customFormat="1" ht="15.75" hidden="1" thickBot="1">
      <c r="A296" s="90"/>
      <c r="B296" s="132"/>
      <c r="C296" s="35" t="s">
        <v>16</v>
      </c>
      <c r="D296" s="31"/>
      <c r="E296" s="31"/>
      <c r="F296" s="31"/>
      <c r="G296" s="31"/>
      <c r="H296" s="31"/>
      <c r="I296" s="31"/>
      <c r="J296" s="163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s="6" customFormat="1" ht="15" hidden="1">
      <c r="A297" s="88" t="s">
        <v>16</v>
      </c>
      <c r="B297" s="91" t="s">
        <v>16</v>
      </c>
      <c r="C297" s="14">
        <v>2022</v>
      </c>
      <c r="D297" s="15"/>
      <c r="E297" s="15"/>
      <c r="F297" s="15"/>
      <c r="G297" s="15"/>
      <c r="H297" s="15"/>
      <c r="I297" s="15"/>
      <c r="J297" s="16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s="6" customFormat="1" ht="15" hidden="1">
      <c r="A298" s="89"/>
      <c r="B298" s="92"/>
      <c r="C298" s="34">
        <v>2023</v>
      </c>
      <c r="D298" s="30"/>
      <c r="E298" s="30"/>
      <c r="F298" s="30"/>
      <c r="G298" s="30"/>
      <c r="H298" s="30"/>
      <c r="I298" s="30"/>
      <c r="J298" s="162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s="6" customFormat="1" ht="15" hidden="1">
      <c r="A299" s="89"/>
      <c r="B299" s="92"/>
      <c r="C299" s="34">
        <v>2024</v>
      </c>
      <c r="D299" s="30"/>
      <c r="E299" s="30"/>
      <c r="F299" s="30"/>
      <c r="G299" s="30"/>
      <c r="H299" s="30"/>
      <c r="I299" s="30"/>
      <c r="J299" s="162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s="6" customFormat="1" ht="15.75" hidden="1" thickBot="1">
      <c r="A300" s="90"/>
      <c r="B300" s="93"/>
      <c r="C300" s="35" t="s">
        <v>16</v>
      </c>
      <c r="D300" s="31"/>
      <c r="E300" s="31"/>
      <c r="F300" s="31"/>
      <c r="G300" s="31"/>
      <c r="H300" s="31"/>
      <c r="I300" s="31"/>
      <c r="J300" s="163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s="6" customFormat="1" ht="12.75">
      <c r="A301" s="96" t="s">
        <v>73</v>
      </c>
      <c r="B301" s="97"/>
      <c r="C301" s="104" t="s">
        <v>27</v>
      </c>
      <c r="D301" s="105">
        <f>D288+D289+D290+D291</f>
        <v>3357.4970399999997</v>
      </c>
      <c r="E301" s="105">
        <f t="shared" ref="E301:I301" si="119">E288+E289+E290+E291</f>
        <v>0</v>
      </c>
      <c r="F301" s="105">
        <f t="shared" si="119"/>
        <v>2752.2392399999999</v>
      </c>
      <c r="G301" s="105">
        <f t="shared" si="119"/>
        <v>0</v>
      </c>
      <c r="H301" s="105">
        <f t="shared" si="119"/>
        <v>605.25779999999997</v>
      </c>
      <c r="I301" s="105">
        <f t="shared" si="119"/>
        <v>0</v>
      </c>
      <c r="J301" s="98"/>
    </row>
    <row r="302" spans="1:24" s="6" customFormat="1" ht="15" customHeight="1">
      <c r="A302" s="77"/>
      <c r="B302" s="78"/>
      <c r="C302" s="81"/>
      <c r="D302" s="83"/>
      <c r="E302" s="83"/>
      <c r="F302" s="83"/>
      <c r="G302" s="83"/>
      <c r="H302" s="83"/>
      <c r="I302" s="83"/>
      <c r="J302" s="99"/>
    </row>
    <row r="303" spans="1:24" s="6" customFormat="1" ht="15" customHeight="1">
      <c r="A303" s="77"/>
      <c r="B303" s="78"/>
      <c r="C303" s="81"/>
      <c r="D303" s="83"/>
      <c r="E303" s="83"/>
      <c r="F303" s="83"/>
      <c r="G303" s="83"/>
      <c r="H303" s="83"/>
      <c r="I303" s="83"/>
      <c r="J303" s="99"/>
    </row>
    <row r="304" spans="1:24" s="6" customFormat="1" ht="15.75" customHeight="1" thickBot="1">
      <c r="A304" s="79"/>
      <c r="B304" s="80"/>
      <c r="C304" s="82"/>
      <c r="D304" s="84"/>
      <c r="E304" s="84"/>
      <c r="F304" s="84"/>
      <c r="G304" s="84"/>
      <c r="H304" s="84"/>
      <c r="I304" s="84"/>
      <c r="J304" s="100"/>
    </row>
    <row r="305" spans="1:24" ht="15.75" thickBot="1">
      <c r="A305" s="137" t="s">
        <v>80</v>
      </c>
      <c r="B305" s="104"/>
      <c r="C305" s="128"/>
      <c r="D305" s="128"/>
      <c r="E305" s="128"/>
      <c r="F305" s="128"/>
      <c r="G305" s="128"/>
      <c r="H305" s="128"/>
      <c r="I305" s="128"/>
      <c r="J305" s="129"/>
    </row>
    <row r="306" spans="1:24" s="6" customFormat="1" ht="27" customHeight="1">
      <c r="A306" s="138">
        <v>1</v>
      </c>
      <c r="B306" s="113" t="s">
        <v>81</v>
      </c>
      <c r="C306" s="14">
        <v>2022</v>
      </c>
      <c r="D306" s="15">
        <f>E306+F306+G306+H306+I306</f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21" t="s">
        <v>9</v>
      </c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s="6" customFormat="1" ht="15" hidden="1" customHeight="1">
      <c r="A307" s="139"/>
      <c r="B307" s="114"/>
      <c r="C307" s="40"/>
      <c r="D307" s="41"/>
      <c r="E307" s="41"/>
      <c r="F307" s="41"/>
      <c r="G307" s="41"/>
      <c r="H307" s="41"/>
      <c r="I307" s="41"/>
      <c r="J307" s="122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s="6" customFormat="1" ht="15">
      <c r="A308" s="139"/>
      <c r="B308" s="114"/>
      <c r="C308" s="34">
        <v>2023</v>
      </c>
      <c r="D308" s="30">
        <f t="shared" ref="D308:D311" si="120">E308+F308+G308+H308+I308</f>
        <v>1078.7070000000001</v>
      </c>
      <c r="E308" s="30">
        <f t="shared" ref="E308:H308" si="121">E318</f>
        <v>0</v>
      </c>
      <c r="F308" s="30">
        <f t="shared" si="121"/>
        <v>0</v>
      </c>
      <c r="G308" s="30">
        <f t="shared" si="121"/>
        <v>0</v>
      </c>
      <c r="H308" s="30">
        <f t="shared" si="121"/>
        <v>1078.7070000000001</v>
      </c>
      <c r="I308" s="30">
        <f>I318</f>
        <v>0</v>
      </c>
      <c r="J308" s="122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s="6" customFormat="1" ht="15">
      <c r="A309" s="139"/>
      <c r="B309" s="114"/>
      <c r="C309" s="34">
        <v>2024</v>
      </c>
      <c r="D309" s="30">
        <f t="shared" si="120"/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122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s="6" customFormat="1" ht="15" hidden="1" customHeight="1">
      <c r="A310" s="139"/>
      <c r="B310" s="114"/>
      <c r="C310" s="21"/>
      <c r="D310" s="22"/>
      <c r="E310" s="22"/>
      <c r="F310" s="22"/>
      <c r="G310" s="22"/>
      <c r="H310" s="22"/>
      <c r="I310" s="22"/>
      <c r="J310" s="122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s="6" customFormat="1" ht="15.75" thickBot="1">
      <c r="A311" s="140"/>
      <c r="B311" s="115"/>
      <c r="C311" s="35">
        <v>2025</v>
      </c>
      <c r="D311" s="31">
        <f t="shared" si="120"/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122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s="6" customFormat="1" ht="15.75" hidden="1" customHeight="1" thickBot="1">
      <c r="A312" s="134">
        <v>2</v>
      </c>
      <c r="B312" s="114"/>
      <c r="C312" s="40">
        <v>2022</v>
      </c>
      <c r="D312" s="41">
        <f>E312+F312+G312+H312+I312</f>
        <v>0</v>
      </c>
      <c r="E312" s="41"/>
      <c r="F312" s="41"/>
      <c r="G312" s="41"/>
      <c r="H312" s="41"/>
      <c r="I312" s="41"/>
      <c r="J312" s="122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s="6" customFormat="1" ht="15.75" hidden="1" customHeight="1" thickBot="1">
      <c r="A313" s="135"/>
      <c r="B313" s="136"/>
      <c r="C313" s="34">
        <v>2023</v>
      </c>
      <c r="D313" s="30">
        <f>E313+F313+G313+H313+I313</f>
        <v>0</v>
      </c>
      <c r="E313" s="30"/>
      <c r="F313" s="30"/>
      <c r="G313" s="30"/>
      <c r="H313" s="30"/>
      <c r="I313" s="30"/>
      <c r="J313" s="122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s="6" customFormat="1" ht="15.75" hidden="1" customHeight="1" thickBot="1">
      <c r="A314" s="135"/>
      <c r="B314" s="136"/>
      <c r="C314" s="34">
        <v>2024</v>
      </c>
      <c r="D314" s="30">
        <f>E314+F314+G314+H314+I314</f>
        <v>0</v>
      </c>
      <c r="E314" s="30"/>
      <c r="F314" s="30"/>
      <c r="G314" s="30"/>
      <c r="H314" s="30"/>
      <c r="I314" s="30"/>
      <c r="J314" s="122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s="6" customFormat="1" ht="15.75" hidden="1" customHeight="1" thickBot="1">
      <c r="A315" s="135"/>
      <c r="B315" s="136"/>
      <c r="C315" s="21">
        <v>2025</v>
      </c>
      <c r="D315" s="22">
        <f>E315+F315+G315+H315+I315</f>
        <v>0</v>
      </c>
      <c r="E315" s="22"/>
      <c r="F315" s="22"/>
      <c r="G315" s="22"/>
      <c r="H315" s="22"/>
      <c r="I315" s="22"/>
      <c r="J315" s="122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s="6" customFormat="1" ht="27" customHeight="1">
      <c r="A316" s="116" t="s">
        <v>83</v>
      </c>
      <c r="B316" s="119" t="s">
        <v>82</v>
      </c>
      <c r="C316" s="14">
        <v>2022</v>
      </c>
      <c r="D316" s="15">
        <f>E316+F316+G316+H316+I316</f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22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s="6" customFormat="1" ht="15" hidden="1" customHeight="1">
      <c r="A317" s="117"/>
      <c r="B317" s="114"/>
      <c r="C317" s="40"/>
      <c r="D317" s="41"/>
      <c r="E317" s="41"/>
      <c r="F317" s="41"/>
      <c r="G317" s="41"/>
      <c r="H317" s="41"/>
      <c r="I317" s="41"/>
      <c r="J317" s="122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s="6" customFormat="1" ht="15">
      <c r="A318" s="117"/>
      <c r="B318" s="114"/>
      <c r="C318" s="34">
        <v>2023</v>
      </c>
      <c r="D318" s="30">
        <f>E318+F318+G318+H318+I318</f>
        <v>1078.7070000000001</v>
      </c>
      <c r="E318" s="30">
        <v>0</v>
      </c>
      <c r="F318" s="30">
        <v>0</v>
      </c>
      <c r="G318" s="30">
        <v>0</v>
      </c>
      <c r="H318" s="30">
        <v>1078.7070000000001</v>
      </c>
      <c r="I318" s="30">
        <v>0</v>
      </c>
      <c r="J318" s="122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s="6" customFormat="1" ht="15">
      <c r="A319" s="117"/>
      <c r="B319" s="114"/>
      <c r="C319" s="34">
        <v>2024</v>
      </c>
      <c r="D319" s="30">
        <f t="shared" ref="D319" si="122">E319+F319+G319+H319+I319</f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122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s="6" customFormat="1" ht="15" hidden="1" customHeight="1">
      <c r="A320" s="117"/>
      <c r="B320" s="114"/>
      <c r="C320" s="21"/>
      <c r="D320" s="22"/>
      <c r="E320" s="22"/>
      <c r="F320" s="22"/>
      <c r="G320" s="22"/>
      <c r="H320" s="22"/>
      <c r="I320" s="22"/>
      <c r="J320" s="122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s="6" customFormat="1" ht="15.75" thickBot="1">
      <c r="A321" s="118"/>
      <c r="B321" s="120"/>
      <c r="C321" s="35">
        <v>2025</v>
      </c>
      <c r="D321" s="31">
        <f t="shared" ref="D321" si="123">E321+F321+G321+H321+I321</f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123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s="6" customFormat="1" ht="12.75">
      <c r="A322" s="108" t="s">
        <v>76</v>
      </c>
      <c r="B322" s="109"/>
      <c r="C322" s="17">
        <v>2022</v>
      </c>
      <c r="D322" s="72">
        <f t="shared" ref="D322:I322" si="124">D306</f>
        <v>0</v>
      </c>
      <c r="E322" s="72">
        <f t="shared" si="124"/>
        <v>0</v>
      </c>
      <c r="F322" s="72">
        <f t="shared" si="124"/>
        <v>0</v>
      </c>
      <c r="G322" s="72">
        <f t="shared" si="124"/>
        <v>0</v>
      </c>
      <c r="H322" s="72">
        <f t="shared" si="124"/>
        <v>0</v>
      </c>
      <c r="I322" s="72">
        <f t="shared" si="124"/>
        <v>0</v>
      </c>
      <c r="J322" s="98"/>
    </row>
    <row r="323" spans="1:24" s="6" customFormat="1" ht="12.75">
      <c r="A323" s="110"/>
      <c r="B323" s="111"/>
      <c r="C323" s="13">
        <v>2023</v>
      </c>
      <c r="D323" s="8">
        <f>D308</f>
        <v>1078.7070000000001</v>
      </c>
      <c r="E323" s="8">
        <f t="shared" ref="E323:I325" si="125">E308</f>
        <v>0</v>
      </c>
      <c r="F323" s="8">
        <f t="shared" si="125"/>
        <v>0</v>
      </c>
      <c r="G323" s="8">
        <f t="shared" si="125"/>
        <v>0</v>
      </c>
      <c r="H323" s="8">
        <f t="shared" si="125"/>
        <v>1078.7070000000001</v>
      </c>
      <c r="I323" s="8">
        <f t="shared" si="125"/>
        <v>0</v>
      </c>
      <c r="J323" s="99"/>
    </row>
    <row r="324" spans="1:24" s="6" customFormat="1" ht="12.75">
      <c r="A324" s="110"/>
      <c r="B324" s="111"/>
      <c r="C324" s="13">
        <v>2024</v>
      </c>
      <c r="D324" s="8">
        <f t="shared" ref="D324:G325" si="126">D309</f>
        <v>0</v>
      </c>
      <c r="E324" s="8">
        <f t="shared" si="126"/>
        <v>0</v>
      </c>
      <c r="F324" s="8">
        <f t="shared" si="126"/>
        <v>0</v>
      </c>
      <c r="G324" s="8">
        <f t="shared" si="126"/>
        <v>0</v>
      </c>
      <c r="H324" s="8">
        <f t="shared" si="125"/>
        <v>0</v>
      </c>
      <c r="I324" s="8">
        <f t="shared" ref="I324" si="127">I309</f>
        <v>0</v>
      </c>
      <c r="J324" s="99"/>
    </row>
    <row r="325" spans="1:24" s="6" customFormat="1" ht="13.5" thickBot="1">
      <c r="A325" s="110"/>
      <c r="B325" s="111"/>
      <c r="C325" s="67">
        <v>2025</v>
      </c>
      <c r="D325" s="8">
        <f t="shared" si="126"/>
        <v>0</v>
      </c>
      <c r="E325" s="8">
        <f t="shared" si="126"/>
        <v>0</v>
      </c>
      <c r="F325" s="8">
        <f t="shared" si="126"/>
        <v>0</v>
      </c>
      <c r="G325" s="8">
        <f t="shared" si="126"/>
        <v>0</v>
      </c>
      <c r="H325" s="8">
        <f t="shared" si="125"/>
        <v>0</v>
      </c>
      <c r="I325" s="8">
        <f t="shared" ref="I325" si="128">I310</f>
        <v>0</v>
      </c>
      <c r="J325" s="112"/>
    </row>
    <row r="326" spans="1:24" s="6" customFormat="1" ht="12.75">
      <c r="A326" s="108" t="s">
        <v>97</v>
      </c>
      <c r="B326" s="109"/>
      <c r="C326" s="104" t="s">
        <v>27</v>
      </c>
      <c r="D326" s="105">
        <f>D322+D323+D324+D325</f>
        <v>1078.7070000000001</v>
      </c>
      <c r="E326" s="105">
        <f t="shared" ref="E326:I326" si="129">E322+E323+E324+E325</f>
        <v>0</v>
      </c>
      <c r="F326" s="105">
        <f t="shared" si="129"/>
        <v>0</v>
      </c>
      <c r="G326" s="105">
        <f t="shared" si="129"/>
        <v>0</v>
      </c>
      <c r="H326" s="105">
        <f t="shared" si="129"/>
        <v>1078.7070000000001</v>
      </c>
      <c r="I326" s="105">
        <f t="shared" si="129"/>
        <v>0</v>
      </c>
      <c r="J326" s="98"/>
    </row>
    <row r="327" spans="1:24" s="6" customFormat="1" ht="12.75">
      <c r="A327" s="110"/>
      <c r="B327" s="111"/>
      <c r="C327" s="81"/>
      <c r="D327" s="83"/>
      <c r="E327" s="83"/>
      <c r="F327" s="83"/>
      <c r="G327" s="83"/>
      <c r="H327" s="83"/>
      <c r="I327" s="83"/>
      <c r="J327" s="99"/>
    </row>
    <row r="328" spans="1:24" s="6" customFormat="1" ht="12.75">
      <c r="A328" s="110"/>
      <c r="B328" s="111"/>
      <c r="C328" s="81"/>
      <c r="D328" s="83"/>
      <c r="E328" s="83"/>
      <c r="F328" s="83"/>
      <c r="G328" s="83"/>
      <c r="H328" s="83"/>
      <c r="I328" s="83"/>
      <c r="J328" s="99"/>
    </row>
    <row r="329" spans="1:24" s="6" customFormat="1" ht="13.5" thickBot="1">
      <c r="A329" s="110"/>
      <c r="B329" s="111"/>
      <c r="C329" s="82"/>
      <c r="D329" s="84"/>
      <c r="E329" s="84"/>
      <c r="F329" s="84"/>
      <c r="G329" s="84"/>
      <c r="H329" s="84"/>
      <c r="I329" s="84"/>
      <c r="J329" s="112"/>
    </row>
    <row r="330" spans="1:24" s="6" customFormat="1" ht="12.75">
      <c r="A330" s="108" t="s">
        <v>95</v>
      </c>
      <c r="B330" s="109"/>
      <c r="C330" s="17">
        <v>2022</v>
      </c>
      <c r="D330" s="72">
        <f>D322+D288</f>
        <v>2959.3970399999998</v>
      </c>
      <c r="E330" s="72">
        <f t="shared" ref="E330:I330" si="130">E322+E288</f>
        <v>0</v>
      </c>
      <c r="F330" s="72">
        <f t="shared" si="130"/>
        <v>2752.2392399999999</v>
      </c>
      <c r="G330" s="72">
        <f t="shared" si="130"/>
        <v>0</v>
      </c>
      <c r="H330" s="72">
        <f t="shared" si="130"/>
        <v>207.15780000000001</v>
      </c>
      <c r="I330" s="72">
        <f t="shared" si="130"/>
        <v>0</v>
      </c>
      <c r="J330" s="98"/>
    </row>
    <row r="331" spans="1:24" s="6" customFormat="1" ht="12.75">
      <c r="A331" s="110"/>
      <c r="B331" s="111"/>
      <c r="C331" s="13">
        <v>2023</v>
      </c>
      <c r="D331" s="8">
        <f>D323+D289</f>
        <v>1269.7070000000001</v>
      </c>
      <c r="E331" s="8">
        <f t="shared" ref="D331:I333" si="131">E323+E289</f>
        <v>0</v>
      </c>
      <c r="F331" s="8">
        <f t="shared" si="131"/>
        <v>0</v>
      </c>
      <c r="G331" s="8">
        <f t="shared" si="131"/>
        <v>0</v>
      </c>
      <c r="H331" s="8">
        <f t="shared" si="131"/>
        <v>1269.7070000000001</v>
      </c>
      <c r="I331" s="8">
        <f t="shared" si="131"/>
        <v>0</v>
      </c>
      <c r="J331" s="99"/>
    </row>
    <row r="332" spans="1:24" s="6" customFormat="1" ht="12.75">
      <c r="A332" s="110"/>
      <c r="B332" s="111"/>
      <c r="C332" s="13">
        <v>2024</v>
      </c>
      <c r="D332" s="8">
        <f t="shared" si="131"/>
        <v>207.1</v>
      </c>
      <c r="E332" s="8">
        <f t="shared" si="131"/>
        <v>0</v>
      </c>
      <c r="F332" s="8">
        <f t="shared" si="131"/>
        <v>0</v>
      </c>
      <c r="G332" s="8">
        <f t="shared" si="131"/>
        <v>0</v>
      </c>
      <c r="H332" s="8">
        <f t="shared" si="131"/>
        <v>207.1</v>
      </c>
      <c r="I332" s="8">
        <f t="shared" si="131"/>
        <v>0</v>
      </c>
      <c r="J332" s="99"/>
    </row>
    <row r="333" spans="1:24" s="6" customFormat="1" ht="13.5" thickBot="1">
      <c r="A333" s="110"/>
      <c r="B333" s="111"/>
      <c r="C333" s="67">
        <v>2025</v>
      </c>
      <c r="D333" s="47">
        <f t="shared" si="131"/>
        <v>0</v>
      </c>
      <c r="E333" s="47">
        <f t="shared" si="131"/>
        <v>0</v>
      </c>
      <c r="F333" s="47">
        <f t="shared" si="131"/>
        <v>0</v>
      </c>
      <c r="G333" s="47">
        <f t="shared" si="131"/>
        <v>0</v>
      </c>
      <c r="H333" s="47">
        <f t="shared" si="131"/>
        <v>0</v>
      </c>
      <c r="I333" s="47">
        <f t="shared" si="131"/>
        <v>0</v>
      </c>
      <c r="J333" s="112"/>
    </row>
    <row r="334" spans="1:24" s="6" customFormat="1" ht="12.75">
      <c r="A334" s="108" t="s">
        <v>98</v>
      </c>
      <c r="B334" s="109"/>
      <c r="C334" s="104" t="s">
        <v>27</v>
      </c>
      <c r="D334" s="105">
        <f>D330+D331+D332+D333</f>
        <v>4436.2040400000005</v>
      </c>
      <c r="E334" s="105">
        <f t="shared" ref="E334:I334" si="132">E330+E331+E332+E333</f>
        <v>0</v>
      </c>
      <c r="F334" s="105">
        <f t="shared" si="132"/>
        <v>2752.2392399999999</v>
      </c>
      <c r="G334" s="105">
        <f t="shared" si="132"/>
        <v>0</v>
      </c>
      <c r="H334" s="105">
        <f t="shared" si="132"/>
        <v>1683.9648</v>
      </c>
      <c r="I334" s="105">
        <f t="shared" si="132"/>
        <v>0</v>
      </c>
      <c r="J334" s="98"/>
    </row>
    <row r="335" spans="1:24" s="6" customFormat="1" ht="12.75">
      <c r="A335" s="110"/>
      <c r="B335" s="111"/>
      <c r="C335" s="81"/>
      <c r="D335" s="83"/>
      <c r="E335" s="83"/>
      <c r="F335" s="83"/>
      <c r="G335" s="83"/>
      <c r="H335" s="83"/>
      <c r="I335" s="83"/>
      <c r="J335" s="99"/>
    </row>
    <row r="336" spans="1:24" s="6" customFormat="1" ht="12.75">
      <c r="A336" s="110"/>
      <c r="B336" s="111"/>
      <c r="C336" s="81"/>
      <c r="D336" s="83"/>
      <c r="E336" s="83"/>
      <c r="F336" s="83"/>
      <c r="G336" s="83"/>
      <c r="H336" s="83"/>
      <c r="I336" s="83"/>
      <c r="J336" s="99"/>
    </row>
    <row r="337" spans="1:24" s="6" customFormat="1" ht="13.5" thickBot="1">
      <c r="A337" s="110"/>
      <c r="B337" s="111"/>
      <c r="C337" s="82"/>
      <c r="D337" s="84"/>
      <c r="E337" s="84"/>
      <c r="F337" s="84"/>
      <c r="G337" s="84"/>
      <c r="H337" s="84"/>
      <c r="I337" s="84"/>
      <c r="J337" s="112"/>
    </row>
    <row r="338" spans="1:24" s="6" customFormat="1" ht="15">
      <c r="A338" s="155" t="s">
        <v>13</v>
      </c>
      <c r="B338" s="156"/>
      <c r="C338" s="17">
        <v>2022</v>
      </c>
      <c r="D338" s="72">
        <f>D330+D270</f>
        <v>23204.985680000005</v>
      </c>
      <c r="E338" s="72">
        <f t="shared" ref="E338:I338" si="133">E330+E270</f>
        <v>149.1</v>
      </c>
      <c r="F338" s="72">
        <f t="shared" si="133"/>
        <v>6038.9592400000001</v>
      </c>
      <c r="G338" s="72">
        <f t="shared" si="133"/>
        <v>1000</v>
      </c>
      <c r="H338" s="72">
        <f t="shared" si="133"/>
        <v>16002.426440000001</v>
      </c>
      <c r="I338" s="72">
        <f t="shared" si="133"/>
        <v>14.5</v>
      </c>
      <c r="J338" s="164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s="6" customFormat="1" ht="15">
      <c r="A339" s="157"/>
      <c r="B339" s="158"/>
      <c r="C339" s="13">
        <v>2023</v>
      </c>
      <c r="D339" s="8">
        <f t="shared" ref="D339:I341" si="134">D331+D271</f>
        <v>15516.42</v>
      </c>
      <c r="E339" s="8">
        <f t="shared" si="134"/>
        <v>154.1</v>
      </c>
      <c r="F339" s="8">
        <f t="shared" si="134"/>
        <v>3.52</v>
      </c>
      <c r="G339" s="8">
        <f t="shared" si="134"/>
        <v>0</v>
      </c>
      <c r="H339" s="8">
        <f t="shared" si="134"/>
        <v>15358.800000000001</v>
      </c>
      <c r="I339" s="8">
        <f t="shared" si="134"/>
        <v>0</v>
      </c>
      <c r="J339" s="165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s="9" customFormat="1" ht="15">
      <c r="A340" s="157"/>
      <c r="B340" s="158"/>
      <c r="C340" s="13">
        <v>2024</v>
      </c>
      <c r="D340" s="8">
        <f t="shared" si="134"/>
        <v>15538.12</v>
      </c>
      <c r="E340" s="8">
        <f t="shared" si="134"/>
        <v>159.30000000000001</v>
      </c>
      <c r="F340" s="8">
        <f t="shared" si="134"/>
        <v>3.52</v>
      </c>
      <c r="G340" s="8">
        <f t="shared" si="134"/>
        <v>0</v>
      </c>
      <c r="H340" s="8">
        <f t="shared" si="134"/>
        <v>15375.3</v>
      </c>
      <c r="I340" s="8">
        <f t="shared" si="134"/>
        <v>0</v>
      </c>
      <c r="J340" s="165"/>
    </row>
    <row r="341" spans="1:24" s="9" customFormat="1" ht="15.75" thickBot="1">
      <c r="A341" s="159"/>
      <c r="B341" s="160"/>
      <c r="C341" s="19">
        <v>2025</v>
      </c>
      <c r="D341" s="70">
        <f t="shared" si="134"/>
        <v>11266.2</v>
      </c>
      <c r="E341" s="70">
        <f t="shared" si="134"/>
        <v>0</v>
      </c>
      <c r="F341" s="70">
        <f t="shared" si="134"/>
        <v>3.5</v>
      </c>
      <c r="G341" s="70">
        <f t="shared" si="134"/>
        <v>0</v>
      </c>
      <c r="H341" s="70">
        <f t="shared" si="134"/>
        <v>11262.7</v>
      </c>
      <c r="I341" s="70">
        <f t="shared" si="134"/>
        <v>0</v>
      </c>
      <c r="J341" s="166"/>
    </row>
    <row r="342" spans="1:24" s="9" customFormat="1" ht="26.25" thickBot="1">
      <c r="A342" s="102" t="s">
        <v>74</v>
      </c>
      <c r="B342" s="103"/>
      <c r="C342" s="24" t="s">
        <v>27</v>
      </c>
      <c r="D342" s="52">
        <f>D334+D274</f>
        <v>65525.725680000003</v>
      </c>
      <c r="E342" s="52">
        <f t="shared" ref="E342:I342" si="135">E334+E274</f>
        <v>462.5</v>
      </c>
      <c r="F342" s="52">
        <f t="shared" si="135"/>
        <v>6049.4992400000001</v>
      </c>
      <c r="G342" s="52">
        <f t="shared" si="135"/>
        <v>1000</v>
      </c>
      <c r="H342" s="52">
        <f t="shared" si="135"/>
        <v>57999.226439999999</v>
      </c>
      <c r="I342" s="52">
        <f t="shared" si="135"/>
        <v>14.5</v>
      </c>
      <c r="J342" s="66"/>
    </row>
  </sheetData>
  <mergeCells count="278">
    <mergeCell ref="A270:B273"/>
    <mergeCell ref="J270:J273"/>
    <mergeCell ref="C274:C277"/>
    <mergeCell ref="D274:D277"/>
    <mergeCell ref="E274:E277"/>
    <mergeCell ref="F274:F277"/>
    <mergeCell ref="G274:G277"/>
    <mergeCell ref="H274:H277"/>
    <mergeCell ref="I274:I277"/>
    <mergeCell ref="A274:B277"/>
    <mergeCell ref="J274:J277"/>
    <mergeCell ref="H326:H329"/>
    <mergeCell ref="I326:I329"/>
    <mergeCell ref="C334:C337"/>
    <mergeCell ref="D334:D337"/>
    <mergeCell ref="E334:E337"/>
    <mergeCell ref="F334:F337"/>
    <mergeCell ref="G334:G337"/>
    <mergeCell ref="H334:H337"/>
    <mergeCell ref="I334:I337"/>
    <mergeCell ref="A253:J253"/>
    <mergeCell ref="B11:B14"/>
    <mergeCell ref="B23:B26"/>
    <mergeCell ref="A15:A18"/>
    <mergeCell ref="B15:B18"/>
    <mergeCell ref="C31:C34"/>
    <mergeCell ref="B2:J3"/>
    <mergeCell ref="D5:I5"/>
    <mergeCell ref="J5:J7"/>
    <mergeCell ref="D6:D7"/>
    <mergeCell ref="E6:I6"/>
    <mergeCell ref="B5:B7"/>
    <mergeCell ref="C5:C7"/>
    <mergeCell ref="A5:A7"/>
    <mergeCell ref="A9:J9"/>
    <mergeCell ref="A10:J10"/>
    <mergeCell ref="D31:D34"/>
    <mergeCell ref="E31:E34"/>
    <mergeCell ref="F31:F34"/>
    <mergeCell ref="G31:G34"/>
    <mergeCell ref="A19:A22"/>
    <mergeCell ref="B19:B22"/>
    <mergeCell ref="A27:B30"/>
    <mergeCell ref="J27:J30"/>
    <mergeCell ref="H1:J1"/>
    <mergeCell ref="A60:J60"/>
    <mergeCell ref="A61:A64"/>
    <mergeCell ref="B61:B64"/>
    <mergeCell ref="J61:J92"/>
    <mergeCell ref="A69:A72"/>
    <mergeCell ref="A338:B341"/>
    <mergeCell ref="J31:J34"/>
    <mergeCell ref="J293:J296"/>
    <mergeCell ref="J338:J341"/>
    <mergeCell ref="B258:B261"/>
    <mergeCell ref="A258:A261"/>
    <mergeCell ref="A297:A300"/>
    <mergeCell ref="B297:B300"/>
    <mergeCell ref="A301:B304"/>
    <mergeCell ref="J301:J304"/>
    <mergeCell ref="J297:J300"/>
    <mergeCell ref="A292:J292"/>
    <mergeCell ref="A293:A296"/>
    <mergeCell ref="B293:B296"/>
    <mergeCell ref="A288:B291"/>
    <mergeCell ref="J288:J291"/>
    <mergeCell ref="A31:B34"/>
    <mergeCell ref="A254:A257"/>
    <mergeCell ref="H31:H34"/>
    <mergeCell ref="I31:I34"/>
    <mergeCell ref="J11:J26"/>
    <mergeCell ref="A35:J35"/>
    <mergeCell ref="A36:A39"/>
    <mergeCell ref="B36:B39"/>
    <mergeCell ref="J36:J51"/>
    <mergeCell ref="A40:A43"/>
    <mergeCell ref="B40:B43"/>
    <mergeCell ref="A48:A51"/>
    <mergeCell ref="B48:B51"/>
    <mergeCell ref="A44:A47"/>
    <mergeCell ref="B44:B47"/>
    <mergeCell ref="A11:A14"/>
    <mergeCell ref="A23:A26"/>
    <mergeCell ref="J52:J55"/>
    <mergeCell ref="A56:B59"/>
    <mergeCell ref="C56:C59"/>
    <mergeCell ref="D56:D59"/>
    <mergeCell ref="E56:E59"/>
    <mergeCell ref="F56:F59"/>
    <mergeCell ref="G56:G59"/>
    <mergeCell ref="H56:H59"/>
    <mergeCell ref="I56:I59"/>
    <mergeCell ref="J56:J59"/>
    <mergeCell ref="A52:B55"/>
    <mergeCell ref="A65:A68"/>
    <mergeCell ref="B65:B68"/>
    <mergeCell ref="A93:B96"/>
    <mergeCell ref="J93:J96"/>
    <mergeCell ref="A97:B100"/>
    <mergeCell ref="C97:C100"/>
    <mergeCell ref="D97:D100"/>
    <mergeCell ref="E97:E100"/>
    <mergeCell ref="F97:F100"/>
    <mergeCell ref="G97:G100"/>
    <mergeCell ref="H97:H100"/>
    <mergeCell ref="I97:I100"/>
    <mergeCell ref="J97:J100"/>
    <mergeCell ref="B69:B72"/>
    <mergeCell ref="A73:A76"/>
    <mergeCell ref="B73:B76"/>
    <mergeCell ref="A89:A92"/>
    <mergeCell ref="B89:B92"/>
    <mergeCell ref="A77:A80"/>
    <mergeCell ref="B77:B80"/>
    <mergeCell ref="A81:A84"/>
    <mergeCell ref="B81:B84"/>
    <mergeCell ref="A85:A88"/>
    <mergeCell ref="B85:B88"/>
    <mergeCell ref="A101:J101"/>
    <mergeCell ref="A102:A105"/>
    <mergeCell ref="B102:B105"/>
    <mergeCell ref="J102:J121"/>
    <mergeCell ref="A106:A109"/>
    <mergeCell ref="B106:B109"/>
    <mergeCell ref="A110:A113"/>
    <mergeCell ref="B110:B113"/>
    <mergeCell ref="A118:A121"/>
    <mergeCell ref="B118:B121"/>
    <mergeCell ref="A114:A117"/>
    <mergeCell ref="B114:B117"/>
    <mergeCell ref="A122:B125"/>
    <mergeCell ref="J122:J125"/>
    <mergeCell ref="A126:B129"/>
    <mergeCell ref="C126:C129"/>
    <mergeCell ref="D126:D129"/>
    <mergeCell ref="E126:E129"/>
    <mergeCell ref="F126:F129"/>
    <mergeCell ref="G126:G129"/>
    <mergeCell ref="H126:H129"/>
    <mergeCell ref="I126:I129"/>
    <mergeCell ref="J126:J129"/>
    <mergeCell ref="A130:J130"/>
    <mergeCell ref="A131:A134"/>
    <mergeCell ref="B131:B134"/>
    <mergeCell ref="J131:J162"/>
    <mergeCell ref="A143:A146"/>
    <mergeCell ref="B143:B146"/>
    <mergeCell ref="A147:A150"/>
    <mergeCell ref="B147:B150"/>
    <mergeCell ref="A155:A158"/>
    <mergeCell ref="B155:B158"/>
    <mergeCell ref="A159:A162"/>
    <mergeCell ref="B159:B162"/>
    <mergeCell ref="A139:A142"/>
    <mergeCell ref="B139:B142"/>
    <mergeCell ref="B135:B138"/>
    <mergeCell ref="A135:A138"/>
    <mergeCell ref="A151:A154"/>
    <mergeCell ref="B151:B154"/>
    <mergeCell ref="A200:A203"/>
    <mergeCell ref="B200:B203"/>
    <mergeCell ref="A204:A207"/>
    <mergeCell ref="B204:B207"/>
    <mergeCell ref="A216:A219"/>
    <mergeCell ref="B216:B219"/>
    <mergeCell ref="A163:B166"/>
    <mergeCell ref="J163:J166"/>
    <mergeCell ref="A167:B170"/>
    <mergeCell ref="C167:C170"/>
    <mergeCell ref="D167:D170"/>
    <mergeCell ref="E167:E170"/>
    <mergeCell ref="F167:F170"/>
    <mergeCell ref="G167:G170"/>
    <mergeCell ref="H167:H170"/>
    <mergeCell ref="I167:I170"/>
    <mergeCell ref="J167:J170"/>
    <mergeCell ref="H266:H269"/>
    <mergeCell ref="I266:I269"/>
    <mergeCell ref="J266:J269"/>
    <mergeCell ref="J262:J265"/>
    <mergeCell ref="A262:B265"/>
    <mergeCell ref="B254:B257"/>
    <mergeCell ref="A171:J171"/>
    <mergeCell ref="A172:A175"/>
    <mergeCell ref="B172:B175"/>
    <mergeCell ref="J172:J227"/>
    <mergeCell ref="A176:A179"/>
    <mergeCell ref="B176:B179"/>
    <mergeCell ref="A180:A183"/>
    <mergeCell ref="B180:B183"/>
    <mergeCell ref="A184:A187"/>
    <mergeCell ref="B184:B187"/>
    <mergeCell ref="A188:A191"/>
    <mergeCell ref="B188:B191"/>
    <mergeCell ref="A192:A195"/>
    <mergeCell ref="B192:B195"/>
    <mergeCell ref="A224:A227"/>
    <mergeCell ref="B224:B227"/>
    <mergeCell ref="A196:A199"/>
    <mergeCell ref="B196:B199"/>
    <mergeCell ref="A220:A223"/>
    <mergeCell ref="B220:B223"/>
    <mergeCell ref="A208:A211"/>
    <mergeCell ref="B208:B211"/>
    <mergeCell ref="A212:A215"/>
    <mergeCell ref="B212:B215"/>
    <mergeCell ref="A228:B231"/>
    <mergeCell ref="J228:J231"/>
    <mergeCell ref="A232:B235"/>
    <mergeCell ref="C232:C235"/>
    <mergeCell ref="D232:D235"/>
    <mergeCell ref="E232:E235"/>
    <mergeCell ref="F232:F235"/>
    <mergeCell ref="G232:G235"/>
    <mergeCell ref="H232:H235"/>
    <mergeCell ref="I232:I235"/>
    <mergeCell ref="J232:J235"/>
    <mergeCell ref="A278:J278"/>
    <mergeCell ref="A279:J279"/>
    <mergeCell ref="A280:A283"/>
    <mergeCell ref="B280:B283"/>
    <mergeCell ref="J280:J283"/>
    <mergeCell ref="A284:A287"/>
    <mergeCell ref="B284:B287"/>
    <mergeCell ref="A312:A315"/>
    <mergeCell ref="B312:B315"/>
    <mergeCell ref="A305:J305"/>
    <mergeCell ref="A306:A311"/>
    <mergeCell ref="H301:H304"/>
    <mergeCell ref="I301:I304"/>
    <mergeCell ref="A342:B342"/>
    <mergeCell ref="C301:C304"/>
    <mergeCell ref="D301:D304"/>
    <mergeCell ref="E301:E304"/>
    <mergeCell ref="F301:F304"/>
    <mergeCell ref="G301:G304"/>
    <mergeCell ref="J284:J287"/>
    <mergeCell ref="A334:B337"/>
    <mergeCell ref="J334:J337"/>
    <mergeCell ref="A326:B329"/>
    <mergeCell ref="J326:J329"/>
    <mergeCell ref="B306:B311"/>
    <mergeCell ref="A316:A321"/>
    <mergeCell ref="B316:B321"/>
    <mergeCell ref="J306:J321"/>
    <mergeCell ref="A322:B325"/>
    <mergeCell ref="J322:J325"/>
    <mergeCell ref="A330:B333"/>
    <mergeCell ref="J330:J333"/>
    <mergeCell ref="C326:C329"/>
    <mergeCell ref="D326:D329"/>
    <mergeCell ref="E326:E329"/>
    <mergeCell ref="F326:F329"/>
    <mergeCell ref="G326:G329"/>
    <mergeCell ref="J254:J261"/>
    <mergeCell ref="A266:B269"/>
    <mergeCell ref="C266:C269"/>
    <mergeCell ref="D266:D269"/>
    <mergeCell ref="E266:E269"/>
    <mergeCell ref="A236:J236"/>
    <mergeCell ref="A237:A240"/>
    <mergeCell ref="B237:B240"/>
    <mergeCell ref="J237:J244"/>
    <mergeCell ref="A241:A244"/>
    <mergeCell ref="B241:B244"/>
    <mergeCell ref="A245:B248"/>
    <mergeCell ref="J245:J248"/>
    <mergeCell ref="A249:B252"/>
    <mergeCell ref="C249:C252"/>
    <mergeCell ref="D249:D252"/>
    <mergeCell ref="E249:E252"/>
    <mergeCell ref="F249:F252"/>
    <mergeCell ref="G249:G252"/>
    <mergeCell ref="H249:H252"/>
    <mergeCell ref="I249:I252"/>
    <mergeCell ref="J249:J252"/>
    <mergeCell ref="F266:F269"/>
    <mergeCell ref="G266:G269"/>
  </mergeCells>
  <pageMargins left="0.70866141732283472" right="0.31496062992125984" top="0.74803149606299213" bottom="0.15748031496062992" header="0.31496062992125984" footer="0.31496062992125984"/>
  <pageSetup paperSize="9" scale="70" fitToHeight="0" orientation="portrait" r:id="rId1"/>
  <rowBreaks count="2" manualBreakCount="2">
    <brk id="125" max="16383" man="1"/>
    <brk id="2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187" t="s">
        <v>11</v>
      </c>
      <c r="D25" s="188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10"/>
      <c r="D26" s="111"/>
      <c r="E26" s="4"/>
    </row>
    <row r="27" spans="3:20">
      <c r="C27" s="189"/>
      <c r="D27" s="190"/>
      <c r="E27" s="4"/>
    </row>
    <row r="28" spans="3:20">
      <c r="E28" s="4"/>
    </row>
    <row r="29" spans="3:20">
      <c r="E29" s="4"/>
    </row>
    <row r="30" spans="3:20" ht="72.75">
      <c r="E30" s="7" t="s">
        <v>9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7:20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7:20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2022-09-06T07:06:01Z</dcterms:modified>
</cp:coreProperties>
</file>