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ЕЕСТР РАСХОДНЫХ ОБЯЗАТЕЛЬСТВ" sheetId="1" r:id="rId1"/>
  </sheets>
  <definedNames>
    <definedName name="_xlnm._FilterDatabase" localSheetId="0" hidden="1">'РЕЕСТР РАСХОДНЫХ ОБЯЗАТЕЛЬСТВ'!$A$15:$BA$66</definedName>
    <definedName name="_xlnm.Print_Titles" localSheetId="0">'РЕЕСТР РАСХОДНЫХ ОБЯЗАТЕЛЬСТВ'!$A:$B,'РЕЕСТР РАСХОДНЫХ ОБЯЗАТЕЛЬСТВ'!$10:$15</definedName>
  </definedNames>
  <calcPr calcId="145621"/>
</workbook>
</file>

<file path=xl/calcChain.xml><?xml version="1.0" encoding="utf-8"?>
<calcChain xmlns="http://schemas.openxmlformats.org/spreadsheetml/2006/main">
  <c r="AJ66" i="1" l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AI66" i="1"/>
  <c r="AZ59" i="1" l="1"/>
  <c r="AZ57" i="1" s="1"/>
  <c r="AZ55" i="1" s="1"/>
  <c r="AY59" i="1"/>
  <c r="AY57" i="1" s="1"/>
  <c r="AY55" i="1" s="1"/>
  <c r="AX59" i="1"/>
  <c r="AX57" i="1"/>
  <c r="AX55" i="1" s="1"/>
  <c r="AX16" i="1" s="1"/>
  <c r="AZ51" i="1"/>
  <c r="AZ49" i="1" s="1"/>
  <c r="AY51" i="1"/>
  <c r="AX51" i="1"/>
  <c r="AY49" i="1"/>
  <c r="AX49" i="1"/>
  <c r="AZ45" i="1"/>
  <c r="AZ43" i="1"/>
  <c r="AY43" i="1"/>
  <c r="AX43" i="1"/>
  <c r="AZ37" i="1"/>
  <c r="AZ29" i="1"/>
  <c r="AY29" i="1"/>
  <c r="AX29" i="1"/>
  <c r="AZ27" i="1"/>
  <c r="AZ25" i="1"/>
  <c r="AZ20" i="1"/>
  <c r="AZ18" i="1" s="1"/>
  <c r="AY20" i="1"/>
  <c r="AX20" i="1"/>
  <c r="AY18" i="1"/>
  <c r="AX18" i="1"/>
  <c r="AT37" i="1"/>
  <c r="AS37" i="1"/>
  <c r="AS29" i="1" s="1"/>
  <c r="AR37" i="1"/>
  <c r="AT27" i="1"/>
  <c r="AS27" i="1"/>
  <c r="AS20" i="1" s="1"/>
  <c r="AR27" i="1"/>
  <c r="AT25" i="1"/>
  <c r="AS25" i="1"/>
  <c r="AR25" i="1"/>
  <c r="AT45" i="1"/>
  <c r="AS45" i="1"/>
  <c r="AR45" i="1"/>
  <c r="AO59" i="1"/>
  <c r="AP59" i="1"/>
  <c r="AQ59" i="1"/>
  <c r="AR59" i="1"/>
  <c r="AS59" i="1"/>
  <c r="AT59" i="1"/>
  <c r="AU59" i="1"/>
  <c r="AV59" i="1"/>
  <c r="AW59" i="1"/>
  <c r="AO57" i="1"/>
  <c r="AP57" i="1"/>
  <c r="AQ57" i="1"/>
  <c r="AR57" i="1"/>
  <c r="AS57" i="1"/>
  <c r="AT57" i="1"/>
  <c r="AU57" i="1"/>
  <c r="AV57" i="1"/>
  <c r="AW57" i="1"/>
  <c r="AO55" i="1"/>
  <c r="AP55" i="1"/>
  <c r="AQ55" i="1"/>
  <c r="AR55" i="1"/>
  <c r="AS55" i="1"/>
  <c r="AT55" i="1"/>
  <c r="AU55" i="1"/>
  <c r="AV55" i="1"/>
  <c r="AW55" i="1"/>
  <c r="AO51" i="1"/>
  <c r="AP51" i="1"/>
  <c r="AQ51" i="1"/>
  <c r="AR51" i="1"/>
  <c r="AS51" i="1"/>
  <c r="AT51" i="1"/>
  <c r="AU51" i="1"/>
  <c r="AV51" i="1"/>
  <c r="AW51" i="1"/>
  <c r="AO49" i="1"/>
  <c r="AP49" i="1"/>
  <c r="AQ49" i="1"/>
  <c r="AR49" i="1"/>
  <c r="AS49" i="1"/>
  <c r="AT49" i="1"/>
  <c r="AU49" i="1"/>
  <c r="AV49" i="1"/>
  <c r="AW49" i="1"/>
  <c r="AO43" i="1"/>
  <c r="AP43" i="1"/>
  <c r="AQ43" i="1"/>
  <c r="AR43" i="1"/>
  <c r="AS43" i="1"/>
  <c r="AT43" i="1"/>
  <c r="AU43" i="1"/>
  <c r="AV43" i="1"/>
  <c r="AW43" i="1"/>
  <c r="AO29" i="1"/>
  <c r="AP29" i="1"/>
  <c r="AQ29" i="1"/>
  <c r="AR29" i="1"/>
  <c r="AT29" i="1"/>
  <c r="AU29" i="1"/>
  <c r="AV29" i="1"/>
  <c r="AW29" i="1"/>
  <c r="AO20" i="1"/>
  <c r="AP20" i="1"/>
  <c r="AQ20" i="1"/>
  <c r="AQ18" i="1" s="1"/>
  <c r="AQ16" i="1" s="1"/>
  <c r="AU20" i="1"/>
  <c r="AU18" i="1" s="1"/>
  <c r="AU16" i="1" s="1"/>
  <c r="AV20" i="1"/>
  <c r="AW20" i="1"/>
  <c r="AZ16" i="1" l="1"/>
  <c r="AY16" i="1"/>
  <c r="AO18" i="1"/>
  <c r="AO16" i="1" s="1"/>
  <c r="AP18" i="1"/>
  <c r="AP16" i="1" s="1"/>
  <c r="AS18" i="1"/>
  <c r="AS16" i="1" s="1"/>
  <c r="AT20" i="1"/>
  <c r="AT18" i="1" s="1"/>
  <c r="AT16" i="1" s="1"/>
  <c r="AR20" i="1"/>
  <c r="AR18" i="1" s="1"/>
  <c r="AR16" i="1" s="1"/>
  <c r="AV18" i="1"/>
  <c r="AV16" i="1" s="1"/>
  <c r="AW18" i="1"/>
  <c r="AW16" i="1" s="1"/>
</calcChain>
</file>

<file path=xl/sharedStrings.xml><?xml version="1.0" encoding="utf-8"?>
<sst xmlns="http://schemas.openxmlformats.org/spreadsheetml/2006/main" count="795" uniqueCount="202">
  <si>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</si>
  <si>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</si>
  <si>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Наименование полномочия, расходного обязательства</t>
  </si>
  <si>
    <t>Код стро-ки</t>
  </si>
  <si>
    <t>Правовое основание финансового обеспечения расходного полномочия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</si>
  <si>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</si>
  <si>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</si>
  <si>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</si>
  <si>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</si>
  <si>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</si>
  <si>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</si>
  <si>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</si>
  <si>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</si>
  <si>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</si>
  <si>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муниципальных образований</t>
  </si>
  <si>
    <t>отчетный</t>
  </si>
  <si>
    <t>текущий</t>
  </si>
  <si>
    <t>очередной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</si>
  <si>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</si>
  <si>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</si>
  <si>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</si>
  <si>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</si>
  <si>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</si>
  <si>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</si>
  <si>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</si>
  <si>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</si>
  <si>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</si>
  <si>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</si>
  <si>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</si>
  <si>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</si>
  <si>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</si>
  <si>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</si>
  <si>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</si>
  <si>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</si>
  <si>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по плану</t>
  </si>
  <si>
    <t>по факту исполнения</t>
  </si>
  <si>
    <t>Комитет финансов администрации муниципального образования Сланцевский муниципальный район Ленинградской области</t>
  </si>
  <si>
    <t>2016 г.</t>
  </si>
  <si>
    <t>2017 г.</t>
  </si>
  <si>
    <t>2018 г.</t>
  </si>
  <si>
    <t>2019 г.</t>
  </si>
  <si>
    <t>2020 г.</t>
  </si>
  <si>
    <t>Приложение 2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</si>
  <si>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</si>
  <si>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</si>
  <si>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</si>
  <si>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</si>
  <si>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</si>
  <si>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</si>
  <si>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по перечню, предусмотренному ч.3, ст. 14 Федерального закона от 06.10.2003 №131-ФЗ «Об общих принципах организации местного самоуправления в Российской Федерации», всего</t>
  </si>
  <si>
    <t>4902</t>
  </si>
  <si>
    <t>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</si>
  <si>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</si>
  <si>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</si>
  <si>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п.3, ч.1, ст.14</t>
  </si>
  <si>
    <t>06.10.2003 - не установлена</t>
  </si>
  <si>
    <t>04</t>
  </si>
  <si>
    <t>12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</si>
  <si>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</si>
  <si>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</si>
  <si>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4906</t>
  </si>
  <si>
    <t>п.9, ч.1, ст.14</t>
  </si>
  <si>
    <t xml:space="preserve">Областной закон Ленинградской области от 25.12.2006 №169-оз "О пожарной безопасности Ленинградской области" </t>
  </si>
  <si>
    <t>ч.1, ст.8</t>
  </si>
  <si>
    <t>08.01.2007 - не установлена</t>
  </si>
  <si>
    <t xml:space="preserve">Постановление Правительства Ленинградской области от 05.06.2007 №126 ""О методических рекомендациях по осуществлению муниципальными образованиями Ленинградскйо области полномочий повопросам гражданской обороны, защиты населения от чрезвычайных ситуаций"" </t>
  </si>
  <si>
    <t>в целом</t>
  </si>
  <si>
    <t>23.07.2007 - не установлена</t>
  </si>
  <si>
    <t>03</t>
  </si>
  <si>
    <t>10</t>
  </si>
  <si>
    <t>создание условий для обеспечения жителей сельского поселения услугами связи, общественного питания, торговли и бытового обслуживания</t>
  </si>
  <si>
    <t>4907</t>
  </si>
  <si>
    <t>п.10, ч.1, ст.14</t>
  </si>
  <si>
    <t>05</t>
  </si>
  <si>
    <t>02</t>
  </si>
  <si>
    <t>создание условий для организации досуга и обеспечения жителей сельского поселения услугами организаций культуры</t>
  </si>
  <si>
    <t>4908</t>
  </si>
  <si>
    <t>п.12, ч.1, ст.14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</si>
  <si>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</si>
  <si>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07.05.2012 - не установлена</t>
  </si>
  <si>
    <t>18</t>
  </si>
  <si>
    <t xml:space="preserve">Постановление Правительства Ленинградской области от 20.03.2006 №72 "Об утверждении Методических рекомендаций по исполнению муниципальными образованиями Ленинградской области полномочий в сфере культуры" </t>
  </si>
  <si>
    <t>15.05.2006 - не установлена</t>
  </si>
  <si>
    <t>08</t>
  </si>
  <si>
    <t>01</t>
  </si>
  <si>
    <t xml:space="preserve">федеральный закон от 09.10.1992 №3612-1 "Основы законодательства Российской Федерации о культуре" </t>
  </si>
  <si>
    <t>ст.40</t>
  </si>
  <si>
    <t>17.11.1992 - не установлена</t>
  </si>
  <si>
    <t xml:space="preserve">Постановление Правительства Ленинградской области от 18.03.2015 №71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31 марта 2014 года N 93" </t>
  </si>
  <si>
    <t>23.03.2015 - не установлена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</si>
  <si>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</si>
  <si>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</si>
  <si>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>п.19, ч.1, ст.14</t>
  </si>
  <si>
    <t>организация и осуществление мероприятий по работе с детьми и молодежью в сельском поселении</t>
  </si>
  <si>
    <t>4914</t>
  </si>
  <si>
    <t>п.30, ч.1, ст.14</t>
  </si>
  <si>
    <t>07</t>
  </si>
  <si>
    <t>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</t>
  </si>
  <si>
    <t>5000</t>
  </si>
  <si>
    <t>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</si>
  <si>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5002</t>
  </si>
  <si>
    <t>п.4, ч.1, ст.14</t>
  </si>
  <si>
    <t xml:space="preserve">Постановление Правительства Ленинградской области от 26.05.2014 №190 "Об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области"" </t>
  </si>
  <si>
    <t>02.06.2014 - 31.12.2029</t>
  </si>
  <si>
    <t>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</si>
  <si>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</si>
  <si>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п.5, ч.1,3, ст.14</t>
  </si>
  <si>
    <t xml:space="preserve">Областной закон Ленинградской области от 10.07.2014 №48-оз "Об отдельных вопросах местного значения сельских поселений Ленинградской области" </t>
  </si>
  <si>
    <t>ст.1</t>
  </si>
  <si>
    <t>22.01.2014 - не установлена</t>
  </si>
  <si>
    <t xml:space="preserve">Постановление Правительства Ленинградской области от 24.03.2014 №72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 </t>
  </si>
  <si>
    <t>31.03.2014 - не установлена</t>
  </si>
  <si>
    <t>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</si>
  <si>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</si>
  <si>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</si>
  <si>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>п.6, ч.1,3, ст.14</t>
  </si>
  <si>
    <t>22.07.2014 - не установлена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</si>
  <si>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</si>
  <si>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5006</t>
  </si>
  <si>
    <t>пп.7.1, п.7, ч.1,3, ст.14</t>
  </si>
  <si>
    <t>14</t>
  </si>
  <si>
    <t>участие в предупреждении и ликвидации последствий чрезвычайных ситуаций на территории сельского поселения</t>
  </si>
  <si>
    <t>5008</t>
  </si>
  <si>
    <t>п.8, ч.1,3, ст.14</t>
  </si>
  <si>
    <t>11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</si>
  <si>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</si>
  <si>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5009</t>
  </si>
  <si>
    <t xml:space="preserve">федеральный закон от 29.12.1994 №78-ФЗ "О библиотечном деле" </t>
  </si>
  <si>
    <t>ст.4</t>
  </si>
  <si>
    <t>02.01.1995 - не установлена</t>
  </si>
  <si>
    <t>п.11, ч.1,3, ст.14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</si>
  <si>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</si>
  <si>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5012</t>
  </si>
  <si>
    <t>п.15, ч.1,3, ст.14</t>
  </si>
  <si>
    <t>10.07.2014 - не установлена</t>
  </si>
  <si>
    <t>01
08</t>
  </si>
  <si>
    <t>13
01</t>
  </si>
  <si>
    <t>организация ритуальных услуг и содержание мест захоронения</t>
  </si>
  <si>
    <t>5016</t>
  </si>
  <si>
    <t>п.22, ч.1,3, ст.14</t>
  </si>
  <si>
    <t>участие в соответствии с Федеральным законом от 24 июля 2007 года №221-ФЗ «О государственном кадастре недвижимости» в выполнении комплексных кадастровых работ</t>
  </si>
  <si>
    <t>5027</t>
  </si>
  <si>
    <t>п.39, ч.1,3, ст.14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</si>
  <si>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«Об общих принципах организации местного самоуправления в Российской Федерации», всего</t>
  </si>
  <si>
    <t>5200</t>
  </si>
  <si>
    <t>функционирование органов местного самоуправления</t>
  </si>
  <si>
    <t>5201</t>
  </si>
  <si>
    <t xml:space="preserve">федеральный закон от 02.03.2007 №25-фз "О муниципальной службе в Российской Федерации" </t>
  </si>
  <si>
    <t>01.06.2007 - не установлена</t>
  </si>
  <si>
    <t xml:space="preserve">Областной закон Ленинградской области от 11.03.2008 №14-оз "О правовом регулировании муниципальной службы в Ленинградской области" </t>
  </si>
  <si>
    <t>ст.11</t>
  </si>
  <si>
    <t>19.04.2008 - не установлена</t>
  </si>
  <si>
    <t>01
01
01
01
10
10</t>
  </si>
  <si>
    <t>03
04
11
13
01
03</t>
  </si>
  <si>
    <t>ст.17,35,36,37</t>
  </si>
  <si>
    <t>расходы на обслуживание муниципального долга</t>
  </si>
  <si>
    <t>5202</t>
  </si>
  <si>
    <t>п.1, ч.1, ст.14</t>
  </si>
  <si>
    <t>13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</si>
  <si>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</si>
  <si>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5216</t>
  </si>
  <si>
    <t>пп.8.1, п.8, ч.1, ст.17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</si>
  <si>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</si>
  <si>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</si>
  <si>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за счет субвенций, предоставленных из федерального бюджета или бюджета субъекта Российской Федерации, всего</t>
  </si>
  <si>
    <t>5601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</si>
  <si>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</si>
  <si>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</si>
  <si>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>ст.19</t>
  </si>
  <si>
    <t xml:space="preserve">Постановление Правительства РФ от 29.04.2006 №258 "О субвенциях на осуществление полномочий по первичному воинскому учету на территориях, где отсутствуют военные комиссариаты" </t>
  </si>
  <si>
    <t>16.05.2006 - не установлена</t>
  </si>
  <si>
    <t xml:space="preserve">Постановление Правительства Ленинградской области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 </t>
  </si>
  <si>
    <t>30.06.2006 - не установлена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</si>
  <si>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</si>
  <si>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</si>
  <si>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 xml:space="preserve">Областной закон Ленинградской области от 13.10.2006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</t>
  </si>
  <si>
    <t>ст.1,6</t>
  </si>
  <si>
    <t>02.11.2006 -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</si>
  <si>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</si>
  <si>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</si>
  <si>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по предоставлению иных межбюджетных трансфертов, всего</t>
  </si>
  <si>
    <t>5900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</si>
  <si>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</si>
  <si>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</si>
  <si>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составление и рассмотрение проекта бюджета поселения, исполнение бюджета поселения, составление отчета об исполнении бюджета поселения</t>
  </si>
  <si>
    <t>5902</t>
  </si>
  <si>
    <t>п.1, ч.1,4,4, ст.14,15,65</t>
  </si>
  <si>
    <t>06</t>
  </si>
  <si>
    <t>осуществление контроля за исполнением бюджета поселения</t>
  </si>
  <si>
    <t>5903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</si>
  <si>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</si>
  <si>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5907</t>
  </si>
  <si>
    <t xml:space="preserve">федеральный закон от 29.12.2004 №188-ФЗ "Жилищный кодекс Российской Федерации" </t>
  </si>
  <si>
    <t>ст.14</t>
  </si>
  <si>
    <t>01.03.2005 - не установлена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</si>
  <si>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</t>
  </si>
  <si>
    <t>5923</t>
  </si>
  <si>
    <t>п.20, ч.1,4,4, ст.14,15,65</t>
  </si>
  <si>
    <t>Итого расходных обязательств муниципальных образований</t>
  </si>
  <si>
    <t>8000</t>
  </si>
  <si>
    <t>РЕЕСТР РАСХОДНЫХ ОБЯЗАТЕЛЬСТВ МУНИЦИПАЛЬНОГО ОБРАЗОВАНИЯ ГОСТИЦКОЕ СЕЛЬСКОЕ ПОСЕЛЕНИЕ СЛАНЦЕВСКОГО МУНИЦИПАЛЬНОГО РАЙОНА ЛЕНИНГРАДСКОЙ ОБЛАСТИ 
 по состоянию на 01 октября 2017 г.</t>
  </si>
  <si>
    <t>к Порядку представления реестров расходных обязательств  муниципального образования Гостицкое сельское поселение Сланцевского муниципального района Ленинградской области ( в редакции постановления администрации Гостицкого сельского поселения от 22.06.2017 №74-п)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</si>
</sst>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0.0"/>
    <numFmt numFmtId="166" formatCode="#,##0.0"/>
  </numFmts>
  <fonts count="5" x14ac:knownFonts="1">
    <font>
      <sz val="10"/>
      <name val="Arial"/>
    </font>
    <font>
      <sz val="7"/>
      <name val="Times New Roman"/>
    </font>
    <font>
      <u/>
      <sz val="8"/>
      <name val="Times New Roman"/>
    </font>
    <font>
      <sz val="8"/>
      <name val="Times New Roman"/>
    </font>
    <font>
      <b/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>
      <alignment horizontal="right" vertical="center" wrapText="1"/>
    </xf>
    <xf numFmtId="166" fontId="3" fillId="0" borderId="3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6" fontId="3" fillId="0" borderId="3" xfId="0" applyNumberFormat="1" applyFont="1" applyBorder="1" applyAlignment="1" applyProtection="1">
      <alignment horizontal="right" vertical="center" wrapText="1"/>
    </xf>
    <xf numFmtId="166" fontId="3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6" fontId="3" fillId="0" borderId="3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164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8"/>
  <sheetViews>
    <sheetView tabSelected="1" view="pageBreakPreview" topLeftCell="AN1" zoomScaleNormal="100" zoomScaleSheetLayoutView="100" workbookViewId="0">
      <selection activeCell="AX2" sqref="AX2:BA2"/>
    </sheetView>
  </sheetViews>
  <sheetFormatPr defaultRowHeight="13.15" customHeight="1" x14ac:dyDescent="0.2"/>
  <cols>
    <col min="1" max="1" width="24.7109375" customWidth="1"/>
    <col min="2" max="2" width="4.7109375" customWidth="1"/>
    <col min="3" max="4" width="16.7109375" customWidth="1"/>
    <col min="5" max="5" width="8.7109375" customWidth="1"/>
    <col min="6" max="7" width="16.7109375" customWidth="1"/>
    <col min="8" max="9" width="8.7109375" customWidth="1"/>
    <col min="10" max="11" width="16.7109375" customWidth="1"/>
    <col min="12" max="12" width="8.7109375" customWidth="1"/>
    <col min="13" max="14" width="16.7109375" customWidth="1"/>
    <col min="15" max="16" width="8.7109375" customWidth="1"/>
    <col min="17" max="18" width="16.7109375" customWidth="1"/>
    <col min="19" max="19" width="8.7109375" customWidth="1"/>
    <col min="20" max="21" width="16.7109375" customWidth="1"/>
    <col min="22" max="22" width="8.7109375" customWidth="1"/>
    <col min="23" max="24" width="16.7109375" customWidth="1"/>
    <col min="25" max="25" width="8.7109375" customWidth="1"/>
    <col min="26" max="27" width="16.7109375" customWidth="1"/>
    <col min="28" max="28" width="8.7109375" customWidth="1"/>
    <col min="29" max="30" width="16.7109375" customWidth="1"/>
    <col min="31" max="34" width="8.7109375" customWidth="1"/>
    <col min="35" max="52" width="18.28515625" customWidth="1"/>
    <col min="53" max="53" width="9.42578125" customWidth="1"/>
  </cols>
  <sheetData>
    <row r="1" spans="1:53" ht="12.75" x14ac:dyDescent="0.2">
      <c r="AQ1" s="27"/>
      <c r="AR1" s="27"/>
      <c r="AS1" s="27"/>
      <c r="AT1" s="27"/>
      <c r="AX1" s="27" t="s">
        <v>42</v>
      </c>
      <c r="AY1" s="27"/>
      <c r="AZ1" s="27"/>
      <c r="BA1" s="27"/>
    </row>
    <row r="2" spans="1:53" ht="38.85" customHeight="1" x14ac:dyDescent="0.2">
      <c r="AQ2" s="27"/>
      <c r="AR2" s="27"/>
      <c r="AS2" s="27"/>
      <c r="AT2" s="27"/>
      <c r="AX2" s="26" t="s">
        <v>201</v>
      </c>
      <c r="AY2" s="27"/>
      <c r="AZ2" s="27"/>
      <c r="BA2" s="27"/>
    </row>
    <row r="3" spans="1:53" ht="12.75" x14ac:dyDescent="0.2">
      <c r="A3" s="1"/>
    </row>
    <row r="4" spans="1:53" ht="39" customHeight="1" x14ac:dyDescent="0.2">
      <c r="A4" s="19"/>
      <c r="B4" s="19"/>
      <c r="C4" s="45" t="s">
        <v>200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19"/>
      <c r="BA4" s="19"/>
    </row>
    <row r="5" spans="1:53" ht="12.75" x14ac:dyDescent="0.2"/>
    <row r="6" spans="1:53" ht="12.75" x14ac:dyDescent="0.2"/>
    <row r="7" spans="1:53" ht="22.35" customHeight="1" x14ac:dyDescent="0.2">
      <c r="A7" s="2" t="s">
        <v>0</v>
      </c>
      <c r="D7" s="29" t="s">
        <v>36</v>
      </c>
      <c r="E7" s="29"/>
      <c r="F7" s="29"/>
      <c r="G7" s="29"/>
      <c r="H7" s="29"/>
      <c r="I7" s="29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53" ht="12.75" x14ac:dyDescent="0.2">
      <c r="A8" s="2" t="s">
        <v>1</v>
      </c>
    </row>
    <row r="9" spans="1:53" ht="12.75" x14ac:dyDescent="0.2"/>
    <row r="10" spans="1:53" ht="33.4" customHeight="1" x14ac:dyDescent="0.2">
      <c r="A10" s="30" t="s">
        <v>2</v>
      </c>
      <c r="B10" s="30" t="s">
        <v>3</v>
      </c>
      <c r="C10" s="28" t="s">
        <v>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33" t="s">
        <v>5</v>
      </c>
      <c r="AG10" s="30" t="s">
        <v>6</v>
      </c>
      <c r="AH10" s="36"/>
      <c r="AI10" s="30" t="s">
        <v>7</v>
      </c>
      <c r="AJ10" s="39"/>
      <c r="AK10" s="39"/>
      <c r="AL10" s="39"/>
      <c r="AM10" s="40"/>
      <c r="AN10" s="40"/>
      <c r="AO10" s="30" t="s">
        <v>8</v>
      </c>
      <c r="AP10" s="39"/>
      <c r="AQ10" s="39"/>
      <c r="AR10" s="39"/>
      <c r="AS10" s="40"/>
      <c r="AT10" s="41"/>
      <c r="AU10" s="30" t="s">
        <v>9</v>
      </c>
      <c r="AV10" s="39"/>
      <c r="AW10" s="39"/>
      <c r="AX10" s="30" t="s">
        <v>10</v>
      </c>
      <c r="AY10" s="39"/>
      <c r="AZ10" s="39"/>
      <c r="BA10" s="28" t="s">
        <v>11</v>
      </c>
    </row>
    <row r="11" spans="1:53" ht="12.75" x14ac:dyDescent="0.2">
      <c r="A11" s="31"/>
      <c r="B11" s="31"/>
      <c r="C11" s="28" t="s">
        <v>12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 t="s">
        <v>13</v>
      </c>
      <c r="X11" s="28"/>
      <c r="Y11" s="28"/>
      <c r="Z11" s="28"/>
      <c r="AA11" s="28"/>
      <c r="AB11" s="28"/>
      <c r="AC11" s="30" t="s">
        <v>14</v>
      </c>
      <c r="AD11" s="39"/>
      <c r="AE11" s="36"/>
      <c r="AF11" s="34"/>
      <c r="AG11" s="31"/>
      <c r="AH11" s="37"/>
      <c r="AI11" s="30" t="s">
        <v>15</v>
      </c>
      <c r="AJ11" s="39"/>
      <c r="AK11" s="4" t="s">
        <v>16</v>
      </c>
      <c r="AL11" s="6" t="s">
        <v>17</v>
      </c>
      <c r="AM11" s="39" t="s">
        <v>18</v>
      </c>
      <c r="AN11" s="39"/>
      <c r="AO11" s="30" t="s">
        <v>15</v>
      </c>
      <c r="AP11" s="39"/>
      <c r="AQ11" s="4" t="s">
        <v>16</v>
      </c>
      <c r="AR11" s="6" t="s">
        <v>17</v>
      </c>
      <c r="AS11" s="39" t="s">
        <v>18</v>
      </c>
      <c r="AT11" s="36"/>
      <c r="AU11" s="6" t="s">
        <v>15</v>
      </c>
      <c r="AV11" s="6" t="s">
        <v>16</v>
      </c>
      <c r="AW11" s="6" t="s">
        <v>17</v>
      </c>
      <c r="AX11" s="7" t="s">
        <v>15</v>
      </c>
      <c r="AY11" s="8" t="s">
        <v>16</v>
      </c>
      <c r="AZ11" s="6" t="s">
        <v>17</v>
      </c>
      <c r="BA11" s="41"/>
    </row>
    <row r="12" spans="1:53" ht="22.35" customHeight="1" x14ac:dyDescent="0.2">
      <c r="A12" s="31"/>
      <c r="B12" s="31"/>
      <c r="C12" s="28" t="s">
        <v>19</v>
      </c>
      <c r="D12" s="28"/>
      <c r="E12" s="28"/>
      <c r="F12" s="28" t="s">
        <v>20</v>
      </c>
      <c r="G12" s="28"/>
      <c r="H12" s="28"/>
      <c r="I12" s="28"/>
      <c r="J12" s="42" t="s">
        <v>21</v>
      </c>
      <c r="K12" s="40"/>
      <c r="L12" s="41"/>
      <c r="M12" s="28" t="s">
        <v>22</v>
      </c>
      <c r="N12" s="28"/>
      <c r="O12" s="28"/>
      <c r="P12" s="28"/>
      <c r="Q12" s="28" t="s">
        <v>23</v>
      </c>
      <c r="R12" s="28"/>
      <c r="S12" s="28"/>
      <c r="T12" s="28" t="s">
        <v>24</v>
      </c>
      <c r="U12" s="28"/>
      <c r="V12" s="28"/>
      <c r="W12" s="28" t="s">
        <v>25</v>
      </c>
      <c r="X12" s="28"/>
      <c r="Y12" s="28"/>
      <c r="Z12" s="28" t="s">
        <v>26</v>
      </c>
      <c r="AA12" s="28"/>
      <c r="AB12" s="28"/>
      <c r="AC12" s="32"/>
      <c r="AD12" s="44"/>
      <c r="AE12" s="38"/>
      <c r="AF12" s="34"/>
      <c r="AG12" s="32"/>
      <c r="AH12" s="38"/>
      <c r="AI12" s="31" t="s">
        <v>37</v>
      </c>
      <c r="AJ12" s="43"/>
      <c r="AK12" s="9" t="s">
        <v>38</v>
      </c>
      <c r="AL12" s="10" t="s">
        <v>39</v>
      </c>
      <c r="AM12" s="6" t="s">
        <v>40</v>
      </c>
      <c r="AN12" s="6" t="s">
        <v>41</v>
      </c>
      <c r="AO12" s="31" t="s">
        <v>37</v>
      </c>
      <c r="AP12" s="43"/>
      <c r="AQ12" s="9" t="s">
        <v>38</v>
      </c>
      <c r="AR12" s="9" t="s">
        <v>39</v>
      </c>
      <c r="AS12" s="6" t="s">
        <v>40</v>
      </c>
      <c r="AT12" s="6" t="s">
        <v>41</v>
      </c>
      <c r="AU12" s="11" t="s">
        <v>37</v>
      </c>
      <c r="AV12" s="10" t="s">
        <v>38</v>
      </c>
      <c r="AW12" s="10" t="s">
        <v>39</v>
      </c>
      <c r="AX12" s="11" t="s">
        <v>37</v>
      </c>
      <c r="AY12" s="12" t="s">
        <v>38</v>
      </c>
      <c r="AZ12" s="10" t="s">
        <v>39</v>
      </c>
      <c r="BA12" s="41"/>
    </row>
    <row r="13" spans="1:53" ht="27.95" customHeight="1" x14ac:dyDescent="0.2">
      <c r="A13" s="31"/>
      <c r="B13" s="31"/>
      <c r="C13" s="28" t="s">
        <v>27</v>
      </c>
      <c r="D13" s="28" t="s">
        <v>28</v>
      </c>
      <c r="E13" s="28" t="s">
        <v>29</v>
      </c>
      <c r="F13" s="28" t="s">
        <v>27</v>
      </c>
      <c r="G13" s="28" t="s">
        <v>28</v>
      </c>
      <c r="H13" s="28" t="s">
        <v>29</v>
      </c>
      <c r="I13" s="28" t="s">
        <v>30</v>
      </c>
      <c r="J13" s="28" t="s">
        <v>27</v>
      </c>
      <c r="K13" s="28" t="s">
        <v>31</v>
      </c>
      <c r="L13" s="28" t="s">
        <v>29</v>
      </c>
      <c r="M13" s="28" t="s">
        <v>27</v>
      </c>
      <c r="N13" s="28" t="s">
        <v>31</v>
      </c>
      <c r="O13" s="28" t="s">
        <v>29</v>
      </c>
      <c r="P13" s="28" t="s">
        <v>30</v>
      </c>
      <c r="Q13" s="28" t="s">
        <v>27</v>
      </c>
      <c r="R13" s="28" t="s">
        <v>31</v>
      </c>
      <c r="S13" s="28" t="s">
        <v>29</v>
      </c>
      <c r="T13" s="28" t="s">
        <v>27</v>
      </c>
      <c r="U13" s="28" t="s">
        <v>31</v>
      </c>
      <c r="V13" s="28" t="s">
        <v>29</v>
      </c>
      <c r="W13" s="28" t="s">
        <v>27</v>
      </c>
      <c r="X13" s="28" t="s">
        <v>28</v>
      </c>
      <c r="Y13" s="28" t="s">
        <v>29</v>
      </c>
      <c r="Z13" s="28" t="s">
        <v>27</v>
      </c>
      <c r="AA13" s="28" t="s">
        <v>31</v>
      </c>
      <c r="AB13" s="28" t="s">
        <v>29</v>
      </c>
      <c r="AC13" s="28" t="s">
        <v>27</v>
      </c>
      <c r="AD13" s="28" t="s">
        <v>28</v>
      </c>
      <c r="AE13" s="28" t="s">
        <v>29</v>
      </c>
      <c r="AF13" s="34"/>
      <c r="AG13" s="33" t="s">
        <v>32</v>
      </c>
      <c r="AH13" s="33" t="s">
        <v>33</v>
      </c>
      <c r="AI13" s="28" t="s">
        <v>34</v>
      </c>
      <c r="AJ13" s="28" t="s">
        <v>35</v>
      </c>
      <c r="AK13" s="31"/>
      <c r="AL13" s="31"/>
      <c r="AM13" s="34"/>
      <c r="AN13" s="34"/>
      <c r="AO13" s="33" t="s">
        <v>34</v>
      </c>
      <c r="AP13" s="33" t="s">
        <v>35</v>
      </c>
      <c r="AQ13" s="31"/>
      <c r="AR13" s="31"/>
      <c r="AS13" s="34"/>
      <c r="AT13" s="34"/>
      <c r="AU13" s="37"/>
      <c r="AV13" s="34"/>
      <c r="AW13" s="34"/>
      <c r="AX13" s="37"/>
      <c r="AY13" s="43"/>
      <c r="AZ13" s="34"/>
      <c r="BA13" s="41"/>
    </row>
    <row r="14" spans="1:53" ht="27.95" customHeight="1" x14ac:dyDescent="0.2">
      <c r="A14" s="32"/>
      <c r="B14" s="3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35"/>
      <c r="AG14" s="35"/>
      <c r="AH14" s="35"/>
      <c r="AI14" s="28"/>
      <c r="AJ14" s="28"/>
      <c r="AK14" s="32"/>
      <c r="AL14" s="32"/>
      <c r="AM14" s="35"/>
      <c r="AN14" s="35"/>
      <c r="AO14" s="35"/>
      <c r="AP14" s="35"/>
      <c r="AQ14" s="32"/>
      <c r="AR14" s="32"/>
      <c r="AS14" s="35"/>
      <c r="AT14" s="35"/>
      <c r="AU14" s="38"/>
      <c r="AV14" s="35"/>
      <c r="AW14" s="35"/>
      <c r="AX14" s="38"/>
      <c r="AY14" s="44"/>
      <c r="AZ14" s="35"/>
      <c r="BA14" s="41"/>
    </row>
    <row r="15" spans="1:53" ht="12.75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  <c r="X15" s="5">
        <v>24</v>
      </c>
      <c r="Y15" s="5">
        <v>25</v>
      </c>
      <c r="Z15" s="5">
        <v>26</v>
      </c>
      <c r="AA15" s="5">
        <v>27</v>
      </c>
      <c r="AB15" s="5">
        <v>28</v>
      </c>
      <c r="AC15" s="5">
        <v>29</v>
      </c>
      <c r="AD15" s="5">
        <v>30</v>
      </c>
      <c r="AE15" s="5">
        <v>31</v>
      </c>
      <c r="AF15" s="5">
        <v>29</v>
      </c>
      <c r="AG15" s="42">
        <v>30</v>
      </c>
      <c r="AH15" s="41"/>
      <c r="AI15" s="5">
        <v>31</v>
      </c>
      <c r="AJ15" s="5">
        <v>32</v>
      </c>
      <c r="AK15" s="5">
        <v>33</v>
      </c>
      <c r="AL15" s="5">
        <v>34</v>
      </c>
      <c r="AM15" s="5">
        <v>35</v>
      </c>
      <c r="AN15" s="5">
        <v>36</v>
      </c>
      <c r="AO15" s="5">
        <v>37</v>
      </c>
      <c r="AP15" s="5">
        <v>38</v>
      </c>
      <c r="AQ15" s="5">
        <v>39</v>
      </c>
      <c r="AR15" s="5">
        <v>40</v>
      </c>
      <c r="AS15" s="5">
        <v>41</v>
      </c>
      <c r="AT15" s="5">
        <v>42</v>
      </c>
      <c r="AU15" s="5">
        <v>43</v>
      </c>
      <c r="AV15" s="5">
        <v>44</v>
      </c>
      <c r="AW15" s="5">
        <v>45</v>
      </c>
      <c r="AX15" s="5">
        <v>46</v>
      </c>
      <c r="AY15" s="5">
        <v>47</v>
      </c>
      <c r="AZ15" s="5">
        <v>48</v>
      </c>
      <c r="BA15" s="5">
        <v>49</v>
      </c>
    </row>
    <row r="16" spans="1:53" ht="66.75" customHeight="1" x14ac:dyDescent="0.2">
      <c r="A16" s="13" t="s">
        <v>43</v>
      </c>
      <c r="B16" s="14" t="s">
        <v>44</v>
      </c>
      <c r="C16" s="14" t="s">
        <v>45</v>
      </c>
      <c r="D16" s="14" t="s">
        <v>45</v>
      </c>
      <c r="E16" s="14" t="s">
        <v>45</v>
      </c>
      <c r="F16" s="14" t="s">
        <v>45</v>
      </c>
      <c r="G16" s="14" t="s">
        <v>45</v>
      </c>
      <c r="H16" s="14" t="s">
        <v>45</v>
      </c>
      <c r="I16" s="14" t="s">
        <v>45</v>
      </c>
      <c r="J16" s="14" t="s">
        <v>45</v>
      </c>
      <c r="K16" s="14" t="s">
        <v>45</v>
      </c>
      <c r="L16" s="14" t="s">
        <v>45</v>
      </c>
      <c r="M16" s="14" t="s">
        <v>45</v>
      </c>
      <c r="N16" s="14" t="s">
        <v>45</v>
      </c>
      <c r="O16" s="14" t="s">
        <v>45</v>
      </c>
      <c r="P16" s="14" t="s">
        <v>45</v>
      </c>
      <c r="Q16" s="14" t="s">
        <v>45</v>
      </c>
      <c r="R16" s="14" t="s">
        <v>45</v>
      </c>
      <c r="S16" s="14" t="s">
        <v>45</v>
      </c>
      <c r="T16" s="14" t="s">
        <v>45</v>
      </c>
      <c r="U16" s="14" t="s">
        <v>45</v>
      </c>
      <c r="V16" s="14" t="s">
        <v>45</v>
      </c>
      <c r="W16" s="14" t="s">
        <v>45</v>
      </c>
      <c r="X16" s="14" t="s">
        <v>45</v>
      </c>
      <c r="Y16" s="14" t="s">
        <v>45</v>
      </c>
      <c r="Z16" s="14" t="s">
        <v>45</v>
      </c>
      <c r="AA16" s="14" t="s">
        <v>45</v>
      </c>
      <c r="AB16" s="14" t="s">
        <v>45</v>
      </c>
      <c r="AC16" s="14" t="s">
        <v>45</v>
      </c>
      <c r="AD16" s="14" t="s">
        <v>45</v>
      </c>
      <c r="AE16" s="14" t="s">
        <v>45</v>
      </c>
      <c r="AF16" s="14" t="s">
        <v>45</v>
      </c>
      <c r="AG16" s="14" t="s">
        <v>45</v>
      </c>
      <c r="AH16" s="14" t="s">
        <v>45</v>
      </c>
      <c r="AI16" s="16">
        <v>22776.799999999999</v>
      </c>
      <c r="AJ16" s="16">
        <v>17777.599999999999</v>
      </c>
      <c r="AK16" s="16">
        <v>19273.8</v>
      </c>
      <c r="AL16" s="16">
        <v>11917.1</v>
      </c>
      <c r="AM16" s="16">
        <v>10530.6</v>
      </c>
      <c r="AN16" s="16">
        <v>10333.4</v>
      </c>
      <c r="AO16" s="16">
        <f>AO18+AO43+AO51+AO55</f>
        <v>11205.000000000002</v>
      </c>
      <c r="AP16" s="20">
        <f>AP18+AP43+AP51+AP55</f>
        <v>10828.500000000002</v>
      </c>
      <c r="AQ16" s="20">
        <f t="shared" ref="AQ16:AW16" si="0">AQ18+AQ43+AQ51+AQ55</f>
        <v>14486</v>
      </c>
      <c r="AR16" s="20">
        <f t="shared" si="0"/>
        <v>11831.4</v>
      </c>
      <c r="AS16" s="20">
        <f t="shared" si="0"/>
        <v>10445.799999999999</v>
      </c>
      <c r="AT16" s="20">
        <f t="shared" si="0"/>
        <v>10249</v>
      </c>
      <c r="AU16" s="20">
        <f t="shared" si="0"/>
        <v>17777.599999999999</v>
      </c>
      <c r="AV16" s="20">
        <f t="shared" si="0"/>
        <v>19273.800000000003</v>
      </c>
      <c r="AW16" s="20">
        <f t="shared" si="0"/>
        <v>11917.1</v>
      </c>
      <c r="AX16" s="20">
        <f>AX18+AX43+AX51+AX55</f>
        <v>10828.500000000002</v>
      </c>
      <c r="AY16" s="20">
        <f t="shared" ref="AY16:AZ16" si="1">AY18+AY43+AY51+AY55</f>
        <v>14486</v>
      </c>
      <c r="AZ16" s="20">
        <f t="shared" si="1"/>
        <v>11831.4</v>
      </c>
      <c r="BA16" s="13" t="s">
        <v>45</v>
      </c>
    </row>
    <row r="17" spans="1:53" ht="12.75" x14ac:dyDescent="0.2">
      <c r="A17" s="13" t="s">
        <v>46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3"/>
    </row>
    <row r="18" spans="1:53" ht="100.15" customHeight="1" x14ac:dyDescent="0.2">
      <c r="A18" s="13" t="s">
        <v>47</v>
      </c>
      <c r="B18" s="14" t="s">
        <v>48</v>
      </c>
      <c r="C18" s="14" t="s">
        <v>45</v>
      </c>
      <c r="D18" s="14" t="s">
        <v>45</v>
      </c>
      <c r="E18" s="14" t="s">
        <v>45</v>
      </c>
      <c r="F18" s="14" t="s">
        <v>45</v>
      </c>
      <c r="G18" s="14" t="s">
        <v>45</v>
      </c>
      <c r="H18" s="14" t="s">
        <v>45</v>
      </c>
      <c r="I18" s="14" t="s">
        <v>45</v>
      </c>
      <c r="J18" s="14" t="s">
        <v>45</v>
      </c>
      <c r="K18" s="14" t="s">
        <v>45</v>
      </c>
      <c r="L18" s="14" t="s">
        <v>45</v>
      </c>
      <c r="M18" s="14" t="s">
        <v>45</v>
      </c>
      <c r="N18" s="14" t="s">
        <v>45</v>
      </c>
      <c r="O18" s="14" t="s">
        <v>45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  <c r="W18" s="14" t="s">
        <v>45</v>
      </c>
      <c r="X18" s="14" t="s">
        <v>45</v>
      </c>
      <c r="Y18" s="14" t="s">
        <v>45</v>
      </c>
      <c r="Z18" s="14" t="s">
        <v>45</v>
      </c>
      <c r="AA18" s="14" t="s">
        <v>45</v>
      </c>
      <c r="AB18" s="14" t="s">
        <v>45</v>
      </c>
      <c r="AC18" s="14" t="s">
        <v>45</v>
      </c>
      <c r="AD18" s="14" t="s">
        <v>45</v>
      </c>
      <c r="AE18" s="14" t="s">
        <v>45</v>
      </c>
      <c r="AF18" s="14" t="s">
        <v>45</v>
      </c>
      <c r="AG18" s="14" t="s">
        <v>45</v>
      </c>
      <c r="AH18" s="14" t="s">
        <v>45</v>
      </c>
      <c r="AI18" s="16">
        <v>17159.900000000001</v>
      </c>
      <c r="AJ18" s="16">
        <v>12253</v>
      </c>
      <c r="AK18" s="16">
        <v>13425.4</v>
      </c>
      <c r="AL18" s="16">
        <v>5773</v>
      </c>
      <c r="AM18" s="16">
        <v>4494.6000000000004</v>
      </c>
      <c r="AN18" s="16">
        <v>4488.3</v>
      </c>
      <c r="AO18" s="20">
        <f t="shared" ref="AO18:AW18" si="2">AO20+AO29</f>
        <v>5588.1</v>
      </c>
      <c r="AP18" s="20">
        <f t="shared" si="2"/>
        <v>5303.9000000000005</v>
      </c>
      <c r="AQ18" s="20">
        <f t="shared" si="2"/>
        <v>8675.6</v>
      </c>
      <c r="AR18" s="20">
        <f t="shared" si="2"/>
        <v>5704.6</v>
      </c>
      <c r="AS18" s="20">
        <f t="shared" si="2"/>
        <v>4426.7999999999993</v>
      </c>
      <c r="AT18" s="20">
        <f t="shared" si="2"/>
        <v>4420.5999999999995</v>
      </c>
      <c r="AU18" s="20">
        <f t="shared" si="2"/>
        <v>12253</v>
      </c>
      <c r="AV18" s="20">
        <f t="shared" si="2"/>
        <v>13425.400000000001</v>
      </c>
      <c r="AW18" s="20">
        <f t="shared" si="2"/>
        <v>5773</v>
      </c>
      <c r="AX18" s="20">
        <f t="shared" ref="AX18:AZ18" si="3">AX20+AX29</f>
        <v>5303.9000000000005</v>
      </c>
      <c r="AY18" s="20">
        <f t="shared" si="3"/>
        <v>8675.6</v>
      </c>
      <c r="AZ18" s="20">
        <f t="shared" si="3"/>
        <v>5704.6</v>
      </c>
      <c r="BA18" s="13" t="s">
        <v>45</v>
      </c>
    </row>
    <row r="19" spans="1:53" ht="12.75" x14ac:dyDescent="0.2">
      <c r="A19" s="13" t="s">
        <v>46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3"/>
    </row>
    <row r="20" spans="1:53" ht="66.75" customHeight="1" x14ac:dyDescent="0.2">
      <c r="A20" s="13" t="s">
        <v>49</v>
      </c>
      <c r="B20" s="14" t="s">
        <v>50</v>
      </c>
      <c r="C20" s="14" t="s">
        <v>45</v>
      </c>
      <c r="D20" s="14" t="s">
        <v>45</v>
      </c>
      <c r="E20" s="14" t="s">
        <v>45</v>
      </c>
      <c r="F20" s="14" t="s">
        <v>45</v>
      </c>
      <c r="G20" s="14" t="s">
        <v>45</v>
      </c>
      <c r="H20" s="14" t="s">
        <v>45</v>
      </c>
      <c r="I20" s="14" t="s">
        <v>45</v>
      </c>
      <c r="J20" s="14" t="s">
        <v>45</v>
      </c>
      <c r="K20" s="14" t="s">
        <v>45</v>
      </c>
      <c r="L20" s="14" t="s">
        <v>45</v>
      </c>
      <c r="M20" s="14" t="s">
        <v>45</v>
      </c>
      <c r="N20" s="14" t="s">
        <v>45</v>
      </c>
      <c r="O20" s="14" t="s">
        <v>45</v>
      </c>
      <c r="P20" s="14" t="s">
        <v>45</v>
      </c>
      <c r="Q20" s="14" t="s">
        <v>45</v>
      </c>
      <c r="R20" s="14" t="s">
        <v>45</v>
      </c>
      <c r="S20" s="14" t="s">
        <v>45</v>
      </c>
      <c r="T20" s="14" t="s">
        <v>45</v>
      </c>
      <c r="U20" s="14" t="s">
        <v>45</v>
      </c>
      <c r="V20" s="14" t="s">
        <v>45</v>
      </c>
      <c r="W20" s="14" t="s">
        <v>45</v>
      </c>
      <c r="X20" s="14" t="s">
        <v>45</v>
      </c>
      <c r="Y20" s="14" t="s">
        <v>45</v>
      </c>
      <c r="Z20" s="14" t="s">
        <v>45</v>
      </c>
      <c r="AA20" s="14" t="s">
        <v>45</v>
      </c>
      <c r="AB20" s="14" t="s">
        <v>45</v>
      </c>
      <c r="AC20" s="14" t="s">
        <v>45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6">
        <v>7882.2</v>
      </c>
      <c r="AJ20" s="16">
        <v>7730.3</v>
      </c>
      <c r="AK20" s="16">
        <v>5885.8</v>
      </c>
      <c r="AL20" s="16">
        <v>4232</v>
      </c>
      <c r="AM20" s="16">
        <v>3203.5</v>
      </c>
      <c r="AN20" s="16">
        <v>3200.7</v>
      </c>
      <c r="AO20" s="20">
        <f t="shared" ref="AO20:AR20" si="4">AO22+AO23+AO24+AO25+AO27+AO28</f>
        <v>3495.1</v>
      </c>
      <c r="AP20" s="20">
        <f t="shared" si="4"/>
        <v>3343.2000000000003</v>
      </c>
      <c r="AQ20" s="20">
        <f t="shared" si="4"/>
        <v>5376</v>
      </c>
      <c r="AR20" s="20">
        <f t="shared" si="4"/>
        <v>4199.3</v>
      </c>
      <c r="AS20" s="20">
        <f>AS22+AS23+AS24+AS25+AS27+AS28</f>
        <v>3170.6999999999994</v>
      </c>
      <c r="AT20" s="20">
        <f t="shared" ref="AT20:AZ20" si="5">AT22+AT23+AT24+AT25+AT27+AT28</f>
        <v>3167.5999999999995</v>
      </c>
      <c r="AU20" s="20">
        <f t="shared" si="5"/>
        <v>7730.3</v>
      </c>
      <c r="AV20" s="20">
        <f t="shared" si="5"/>
        <v>5885.8</v>
      </c>
      <c r="AW20" s="20">
        <f t="shared" si="5"/>
        <v>4232</v>
      </c>
      <c r="AX20" s="20">
        <f t="shared" si="5"/>
        <v>3343.2000000000003</v>
      </c>
      <c r="AY20" s="20">
        <f t="shared" si="5"/>
        <v>5376</v>
      </c>
      <c r="AZ20" s="20">
        <f t="shared" si="5"/>
        <v>4199.3</v>
      </c>
      <c r="BA20" s="13" t="s">
        <v>45</v>
      </c>
    </row>
    <row r="21" spans="1:53" ht="12.75" x14ac:dyDescent="0.2">
      <c r="A21" s="13" t="s">
        <v>46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3"/>
    </row>
    <row r="22" spans="1:53" ht="100.15" customHeight="1" x14ac:dyDescent="0.2">
      <c r="A22" s="13" t="s">
        <v>51</v>
      </c>
      <c r="B22" s="14" t="s">
        <v>52</v>
      </c>
      <c r="C22" s="14" t="s">
        <v>53</v>
      </c>
      <c r="D22" s="14" t="s">
        <v>54</v>
      </c>
      <c r="E22" s="14" t="s">
        <v>55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 t="s">
        <v>56</v>
      </c>
      <c r="AH22" s="14" t="s">
        <v>57</v>
      </c>
      <c r="AI22" s="16">
        <v>99.9</v>
      </c>
      <c r="AJ22" s="16">
        <v>99.9</v>
      </c>
      <c r="AK22" s="16">
        <v>0</v>
      </c>
      <c r="AL22" s="16">
        <v>0</v>
      </c>
      <c r="AM22" s="16">
        <v>0</v>
      </c>
      <c r="AN22" s="16">
        <v>0</v>
      </c>
      <c r="AO22" s="16">
        <v>99.9</v>
      </c>
      <c r="AP22" s="16">
        <v>99.9</v>
      </c>
      <c r="AQ22" s="16">
        <v>0</v>
      </c>
      <c r="AR22" s="16">
        <v>0</v>
      </c>
      <c r="AS22" s="16">
        <v>0</v>
      </c>
      <c r="AT22" s="16">
        <v>0</v>
      </c>
      <c r="AU22" s="20">
        <v>99.9</v>
      </c>
      <c r="AV22" s="20">
        <v>0</v>
      </c>
      <c r="AW22" s="20">
        <v>0</v>
      </c>
      <c r="AX22" s="20">
        <v>99.9</v>
      </c>
      <c r="AY22" s="20">
        <v>0</v>
      </c>
      <c r="AZ22" s="20">
        <v>0</v>
      </c>
      <c r="BA22" s="13" t="s">
        <v>58</v>
      </c>
    </row>
    <row r="23" spans="1:53" ht="200.45" customHeight="1" x14ac:dyDescent="0.2">
      <c r="A23" s="13" t="s">
        <v>59</v>
      </c>
      <c r="B23" s="14" t="s">
        <v>60</v>
      </c>
      <c r="C23" s="14" t="s">
        <v>53</v>
      </c>
      <c r="D23" s="14" t="s">
        <v>61</v>
      </c>
      <c r="E23" s="14" t="s">
        <v>55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 t="s">
        <v>62</v>
      </c>
      <c r="X23" s="14" t="s">
        <v>63</v>
      </c>
      <c r="Y23" s="14" t="s">
        <v>64</v>
      </c>
      <c r="Z23" s="14" t="s">
        <v>65</v>
      </c>
      <c r="AA23" s="14" t="s">
        <v>66</v>
      </c>
      <c r="AB23" s="14" t="s">
        <v>67</v>
      </c>
      <c r="AC23" s="14"/>
      <c r="AD23" s="14"/>
      <c r="AE23" s="14"/>
      <c r="AF23" s="14"/>
      <c r="AG23" s="14" t="s">
        <v>68</v>
      </c>
      <c r="AH23" s="14" t="s">
        <v>69</v>
      </c>
      <c r="AI23" s="16">
        <v>74.099999999999994</v>
      </c>
      <c r="AJ23" s="16">
        <v>74.099999999999994</v>
      </c>
      <c r="AK23" s="16">
        <v>189.7</v>
      </c>
      <c r="AL23" s="16">
        <v>148.1</v>
      </c>
      <c r="AM23" s="16">
        <v>150.6</v>
      </c>
      <c r="AN23" s="16">
        <v>153.69999999999999</v>
      </c>
      <c r="AO23" s="16">
        <v>74.099999999999994</v>
      </c>
      <c r="AP23" s="16">
        <v>74.099999999999994</v>
      </c>
      <c r="AQ23" s="16">
        <v>135.9</v>
      </c>
      <c r="AR23" s="16">
        <v>148.1</v>
      </c>
      <c r="AS23" s="16">
        <v>150.6</v>
      </c>
      <c r="AT23" s="16">
        <v>153.69999999999999</v>
      </c>
      <c r="AU23" s="20">
        <v>74.099999999999994</v>
      </c>
      <c r="AV23" s="20">
        <v>189.7</v>
      </c>
      <c r="AW23" s="20">
        <v>148.1</v>
      </c>
      <c r="AX23" s="20">
        <v>74.099999999999994</v>
      </c>
      <c r="AY23" s="20">
        <v>135.9</v>
      </c>
      <c r="AZ23" s="20">
        <v>148.1</v>
      </c>
      <c r="BA23" s="13" t="s">
        <v>58</v>
      </c>
    </row>
    <row r="24" spans="1:53" ht="100.15" customHeight="1" x14ac:dyDescent="0.2">
      <c r="A24" s="13" t="s">
        <v>70</v>
      </c>
      <c r="B24" s="14" t="s">
        <v>71</v>
      </c>
      <c r="C24" s="14" t="s">
        <v>53</v>
      </c>
      <c r="D24" s="14" t="s">
        <v>72</v>
      </c>
      <c r="E24" s="14" t="s">
        <v>55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 t="s">
        <v>73</v>
      </c>
      <c r="AH24" s="14" t="s">
        <v>74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13" t="s">
        <v>58</v>
      </c>
    </row>
    <row r="25" spans="1:53" ht="144.75" customHeight="1" x14ac:dyDescent="0.2">
      <c r="A25" s="22" t="s">
        <v>75</v>
      </c>
      <c r="B25" s="23" t="s">
        <v>76</v>
      </c>
      <c r="C25" s="14" t="s">
        <v>53</v>
      </c>
      <c r="D25" s="14" t="s">
        <v>77</v>
      </c>
      <c r="E25" s="14" t="s">
        <v>55</v>
      </c>
      <c r="F25" s="14" t="s">
        <v>78</v>
      </c>
      <c r="G25" s="14" t="s">
        <v>66</v>
      </c>
      <c r="H25" s="14" t="s">
        <v>79</v>
      </c>
      <c r="I25" s="14" t="s">
        <v>80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 t="s">
        <v>81</v>
      </c>
      <c r="AA25" s="14" t="s">
        <v>66</v>
      </c>
      <c r="AB25" s="14" t="s">
        <v>82</v>
      </c>
      <c r="AC25" s="14"/>
      <c r="AD25" s="14"/>
      <c r="AE25" s="14"/>
      <c r="AF25" s="23"/>
      <c r="AG25" s="23" t="s">
        <v>83</v>
      </c>
      <c r="AH25" s="23" t="s">
        <v>84</v>
      </c>
      <c r="AI25" s="24">
        <v>4856.5</v>
      </c>
      <c r="AJ25" s="24">
        <v>4704.6000000000004</v>
      </c>
      <c r="AK25" s="24">
        <v>2880.3</v>
      </c>
      <c r="AL25" s="24">
        <v>3307.5</v>
      </c>
      <c r="AM25" s="24">
        <v>2271.6999999999998</v>
      </c>
      <c r="AN25" s="24">
        <v>2256.6999999999998</v>
      </c>
      <c r="AO25" s="24">
        <v>2023.1</v>
      </c>
      <c r="AP25" s="24">
        <v>1871.2</v>
      </c>
      <c r="AQ25" s="24">
        <v>2430.3000000000002</v>
      </c>
      <c r="AR25" s="24">
        <f>3307.5-10.9</f>
        <v>3296.6</v>
      </c>
      <c r="AS25" s="24">
        <f>2271.7-11.4</f>
        <v>2260.2999999999997</v>
      </c>
      <c r="AT25" s="24">
        <f>2256.7-12</f>
        <v>2244.6999999999998</v>
      </c>
      <c r="AU25" s="24">
        <v>4704.6000000000004</v>
      </c>
      <c r="AV25" s="24">
        <v>2880.3</v>
      </c>
      <c r="AW25" s="24">
        <v>3307.5</v>
      </c>
      <c r="AX25" s="24">
        <v>1871.2</v>
      </c>
      <c r="AY25" s="24">
        <v>2430.3000000000002</v>
      </c>
      <c r="AZ25" s="24">
        <f>3307.5-10.9</f>
        <v>3296.6</v>
      </c>
      <c r="BA25" s="22" t="s">
        <v>58</v>
      </c>
    </row>
    <row r="26" spans="1:53" ht="300.60000000000002" customHeight="1" x14ac:dyDescent="0.2">
      <c r="A26" s="22" t="s">
        <v>75</v>
      </c>
      <c r="B26" s="23" t="s">
        <v>76</v>
      </c>
      <c r="C26" s="14" t="s">
        <v>85</v>
      </c>
      <c r="D26" s="14" t="s">
        <v>86</v>
      </c>
      <c r="E26" s="14" t="s">
        <v>87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7" t="s">
        <v>88</v>
      </c>
      <c r="AA26" s="14" t="s">
        <v>66</v>
      </c>
      <c r="AB26" s="14" t="s">
        <v>89</v>
      </c>
      <c r="AC26" s="14"/>
      <c r="AD26" s="14"/>
      <c r="AE26" s="14"/>
      <c r="AF26" s="23"/>
      <c r="AG26" s="23" t="s">
        <v>83</v>
      </c>
      <c r="AH26" s="23" t="s">
        <v>84</v>
      </c>
      <c r="AI26" s="24">
        <v>4856.5</v>
      </c>
      <c r="AJ26" s="24">
        <v>4704.6000000000004</v>
      </c>
      <c r="AK26" s="24">
        <v>2880.3</v>
      </c>
      <c r="AL26" s="24">
        <v>3307.5</v>
      </c>
      <c r="AM26" s="24">
        <v>2271.6999999999998</v>
      </c>
      <c r="AN26" s="24">
        <v>2256.6999999999998</v>
      </c>
      <c r="AO26" s="24">
        <v>2023.1</v>
      </c>
      <c r="AP26" s="24">
        <v>1871.2</v>
      </c>
      <c r="AQ26" s="24">
        <v>2430.3000000000002</v>
      </c>
      <c r="AR26" s="24">
        <v>3307.5</v>
      </c>
      <c r="AS26" s="24">
        <v>2271.6999999999998</v>
      </c>
      <c r="AT26" s="24">
        <v>2256.6999999999998</v>
      </c>
      <c r="AU26" s="24">
        <v>4704.6000000000004</v>
      </c>
      <c r="AV26" s="24">
        <v>2880.3</v>
      </c>
      <c r="AW26" s="24">
        <v>3307.5</v>
      </c>
      <c r="AX26" s="24">
        <v>1871.2</v>
      </c>
      <c r="AY26" s="24">
        <v>2430.3000000000002</v>
      </c>
      <c r="AZ26" s="24">
        <v>3307.5</v>
      </c>
      <c r="BA26" s="22" t="s">
        <v>58</v>
      </c>
    </row>
    <row r="27" spans="1:53" ht="300.60000000000002" customHeight="1" x14ac:dyDescent="0.2">
      <c r="A27" s="18" t="s">
        <v>90</v>
      </c>
      <c r="B27" s="14" t="s">
        <v>91</v>
      </c>
      <c r="C27" s="14" t="s">
        <v>53</v>
      </c>
      <c r="D27" s="14" t="s">
        <v>92</v>
      </c>
      <c r="E27" s="14" t="s">
        <v>55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7" t="s">
        <v>88</v>
      </c>
      <c r="AA27" s="14" t="s">
        <v>66</v>
      </c>
      <c r="AB27" s="14" t="s">
        <v>89</v>
      </c>
      <c r="AC27" s="14"/>
      <c r="AD27" s="14"/>
      <c r="AE27" s="14"/>
      <c r="AF27" s="14"/>
      <c r="AG27" s="14" t="s">
        <v>73</v>
      </c>
      <c r="AH27" s="14" t="s">
        <v>68</v>
      </c>
      <c r="AI27" s="16">
        <v>2806.8</v>
      </c>
      <c r="AJ27" s="16">
        <v>2806.8</v>
      </c>
      <c r="AK27" s="16">
        <v>2719.3</v>
      </c>
      <c r="AL27" s="16">
        <v>714.8</v>
      </c>
      <c r="AM27" s="16">
        <v>719</v>
      </c>
      <c r="AN27" s="16">
        <v>727.2</v>
      </c>
      <c r="AO27" s="16">
        <v>1257.0999999999999</v>
      </c>
      <c r="AP27" s="16">
        <v>1257.0999999999999</v>
      </c>
      <c r="AQ27" s="16">
        <v>2713.3</v>
      </c>
      <c r="AR27" s="16">
        <f>714.8-21.8</f>
        <v>693</v>
      </c>
      <c r="AS27" s="16">
        <f>719-21.4</f>
        <v>697.6</v>
      </c>
      <c r="AT27" s="16">
        <f>727.2-21.1</f>
        <v>706.1</v>
      </c>
      <c r="AU27" s="20">
        <v>2806.8</v>
      </c>
      <c r="AV27" s="20">
        <v>2719.3</v>
      </c>
      <c r="AW27" s="20">
        <v>714.8</v>
      </c>
      <c r="AX27" s="20">
        <v>1257.0999999999999</v>
      </c>
      <c r="AY27" s="20">
        <v>2713.3</v>
      </c>
      <c r="AZ27" s="20">
        <f>714.8-21.8</f>
        <v>693</v>
      </c>
      <c r="BA27" s="13" t="s">
        <v>58</v>
      </c>
    </row>
    <row r="28" spans="1:53" ht="100.15" customHeight="1" x14ac:dyDescent="0.2">
      <c r="A28" s="13" t="s">
        <v>93</v>
      </c>
      <c r="B28" s="14" t="s">
        <v>94</v>
      </c>
      <c r="C28" s="14" t="s">
        <v>53</v>
      </c>
      <c r="D28" s="14" t="s">
        <v>95</v>
      </c>
      <c r="E28" s="14" t="s">
        <v>55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 t="s">
        <v>96</v>
      </c>
      <c r="AH28" s="14" t="s">
        <v>96</v>
      </c>
      <c r="AI28" s="16">
        <v>44.9</v>
      </c>
      <c r="AJ28" s="16">
        <v>44.9</v>
      </c>
      <c r="AK28" s="16">
        <v>96.5</v>
      </c>
      <c r="AL28" s="16">
        <v>61.6</v>
      </c>
      <c r="AM28" s="16">
        <v>62.2</v>
      </c>
      <c r="AN28" s="16">
        <v>63.1</v>
      </c>
      <c r="AO28" s="16">
        <v>40.9</v>
      </c>
      <c r="AP28" s="16">
        <v>40.9</v>
      </c>
      <c r="AQ28" s="16">
        <v>96.5</v>
      </c>
      <c r="AR28" s="16">
        <v>61.6</v>
      </c>
      <c r="AS28" s="16">
        <v>62.2</v>
      </c>
      <c r="AT28" s="16">
        <v>63.1</v>
      </c>
      <c r="AU28" s="20">
        <v>44.9</v>
      </c>
      <c r="AV28" s="20">
        <v>96.5</v>
      </c>
      <c r="AW28" s="20">
        <v>61.6</v>
      </c>
      <c r="AX28" s="20">
        <v>40.9</v>
      </c>
      <c r="AY28" s="20">
        <v>96.5</v>
      </c>
      <c r="AZ28" s="20">
        <v>61.6</v>
      </c>
      <c r="BA28" s="13" t="s">
        <v>58</v>
      </c>
    </row>
    <row r="29" spans="1:53" ht="133.5" customHeight="1" x14ac:dyDescent="0.2">
      <c r="A29" s="18" t="s">
        <v>97</v>
      </c>
      <c r="B29" s="14" t="s">
        <v>98</v>
      </c>
      <c r="C29" s="14" t="s">
        <v>45</v>
      </c>
      <c r="D29" s="14" t="s">
        <v>45</v>
      </c>
      <c r="E29" s="14" t="s">
        <v>45</v>
      </c>
      <c r="F29" s="14" t="s">
        <v>45</v>
      </c>
      <c r="G29" s="14" t="s">
        <v>45</v>
      </c>
      <c r="H29" s="14" t="s">
        <v>45</v>
      </c>
      <c r="I29" s="14" t="s">
        <v>45</v>
      </c>
      <c r="J29" s="14" t="s">
        <v>45</v>
      </c>
      <c r="K29" s="14" t="s">
        <v>45</v>
      </c>
      <c r="L29" s="14" t="s">
        <v>45</v>
      </c>
      <c r="M29" s="14" t="s">
        <v>45</v>
      </c>
      <c r="N29" s="14" t="s">
        <v>45</v>
      </c>
      <c r="O29" s="14" t="s">
        <v>45</v>
      </c>
      <c r="P29" s="14" t="s">
        <v>45</v>
      </c>
      <c r="Q29" s="14" t="s">
        <v>45</v>
      </c>
      <c r="R29" s="14" t="s">
        <v>45</v>
      </c>
      <c r="S29" s="14" t="s">
        <v>45</v>
      </c>
      <c r="T29" s="14" t="s">
        <v>45</v>
      </c>
      <c r="U29" s="14" t="s">
        <v>45</v>
      </c>
      <c r="V29" s="14" t="s">
        <v>45</v>
      </c>
      <c r="W29" s="14" t="s">
        <v>45</v>
      </c>
      <c r="X29" s="14" t="s">
        <v>45</v>
      </c>
      <c r="Y29" s="14" t="s">
        <v>45</v>
      </c>
      <c r="Z29" s="14" t="s">
        <v>45</v>
      </c>
      <c r="AA29" s="14" t="s">
        <v>45</v>
      </c>
      <c r="AB29" s="14" t="s">
        <v>45</v>
      </c>
      <c r="AC29" s="14" t="s">
        <v>45</v>
      </c>
      <c r="AD29" s="14" t="s">
        <v>45</v>
      </c>
      <c r="AE29" s="14" t="s">
        <v>45</v>
      </c>
      <c r="AF29" s="14" t="s">
        <v>45</v>
      </c>
      <c r="AG29" s="14" t="s">
        <v>45</v>
      </c>
      <c r="AH29" s="14" t="s">
        <v>45</v>
      </c>
      <c r="AI29" s="16">
        <v>9277.7000000000007</v>
      </c>
      <c r="AJ29" s="16">
        <v>4522.7</v>
      </c>
      <c r="AK29" s="16">
        <v>7539.6</v>
      </c>
      <c r="AL29" s="16">
        <v>1541</v>
      </c>
      <c r="AM29" s="16">
        <v>1291.0999999999999</v>
      </c>
      <c r="AN29" s="16">
        <v>1287.5999999999999</v>
      </c>
      <c r="AO29" s="20">
        <f t="shared" ref="AO29:AR29" si="6">AO31+AO32+AO34+AO35+AO36+AO37+AO40+AO41+AO42</f>
        <v>2093</v>
      </c>
      <c r="AP29" s="20">
        <f t="shared" si="6"/>
        <v>1960.7</v>
      </c>
      <c r="AQ29" s="20">
        <f t="shared" si="6"/>
        <v>3299.6</v>
      </c>
      <c r="AR29" s="20">
        <f t="shared" si="6"/>
        <v>1505.3000000000002</v>
      </c>
      <c r="AS29" s="20">
        <f>AS31+AS32+AS34+AS35+AS36+AS37+AS40+AS41+AS42</f>
        <v>1256.1000000000001</v>
      </c>
      <c r="AT29" s="20">
        <f t="shared" ref="AT29:AZ29" si="7">AT31+AT32+AT34+AT35+AT36+AT37+AT40+AT41+AT42</f>
        <v>1253</v>
      </c>
      <c r="AU29" s="20">
        <f t="shared" si="7"/>
        <v>4522.7000000000007</v>
      </c>
      <c r="AV29" s="20">
        <f t="shared" si="7"/>
        <v>7539.6</v>
      </c>
      <c r="AW29" s="20">
        <f t="shared" si="7"/>
        <v>1541</v>
      </c>
      <c r="AX29" s="20">
        <f t="shared" si="7"/>
        <v>1960.7</v>
      </c>
      <c r="AY29" s="20">
        <f t="shared" si="7"/>
        <v>3299.6</v>
      </c>
      <c r="AZ29" s="20">
        <f t="shared" si="7"/>
        <v>1505.3000000000002</v>
      </c>
      <c r="BA29" s="13" t="s">
        <v>45</v>
      </c>
    </row>
    <row r="30" spans="1:53" ht="12.75" x14ac:dyDescent="0.2">
      <c r="A30" s="13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3"/>
    </row>
    <row r="31" spans="1:53" ht="409.6" customHeight="1" x14ac:dyDescent="0.2">
      <c r="A31" s="13" t="s">
        <v>99</v>
      </c>
      <c r="B31" s="14" t="s">
        <v>100</v>
      </c>
      <c r="C31" s="14" t="s">
        <v>53</v>
      </c>
      <c r="D31" s="14" t="s">
        <v>101</v>
      </c>
      <c r="E31" s="14" t="s">
        <v>55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7" t="s">
        <v>102</v>
      </c>
      <c r="AA31" s="14" t="s">
        <v>66</v>
      </c>
      <c r="AB31" s="14" t="s">
        <v>103</v>
      </c>
      <c r="AC31" s="14"/>
      <c r="AD31" s="14"/>
      <c r="AE31" s="14"/>
      <c r="AF31" s="14"/>
      <c r="AG31" s="14" t="s">
        <v>73</v>
      </c>
      <c r="AH31" s="14" t="s">
        <v>74</v>
      </c>
      <c r="AI31" s="16">
        <v>7478.5</v>
      </c>
      <c r="AJ31" s="16">
        <v>2855.8</v>
      </c>
      <c r="AK31" s="16">
        <v>5096.8</v>
      </c>
      <c r="AL31" s="16">
        <v>87.6</v>
      </c>
      <c r="AM31" s="16">
        <v>85.8</v>
      </c>
      <c r="AN31" s="16">
        <v>84.8</v>
      </c>
      <c r="AO31" s="16">
        <v>308.3</v>
      </c>
      <c r="AP31" s="16">
        <v>308.3</v>
      </c>
      <c r="AQ31" s="16">
        <v>896.8</v>
      </c>
      <c r="AR31" s="16">
        <v>87.6</v>
      </c>
      <c r="AS31" s="16">
        <v>85.8</v>
      </c>
      <c r="AT31" s="16">
        <v>84.8</v>
      </c>
      <c r="AU31" s="20">
        <v>2855.8</v>
      </c>
      <c r="AV31" s="20">
        <v>5096.8</v>
      </c>
      <c r="AW31" s="20">
        <v>87.6</v>
      </c>
      <c r="AX31" s="20">
        <v>308.3</v>
      </c>
      <c r="AY31" s="20">
        <v>896.8</v>
      </c>
      <c r="AZ31" s="20">
        <v>87.6</v>
      </c>
      <c r="BA31" s="13" t="s">
        <v>58</v>
      </c>
    </row>
    <row r="32" spans="1:53" ht="189.2" customHeight="1" x14ac:dyDescent="0.2">
      <c r="A32" s="25" t="s">
        <v>104</v>
      </c>
      <c r="B32" s="23" t="s">
        <v>105</v>
      </c>
      <c r="C32" s="14" t="s">
        <v>53</v>
      </c>
      <c r="D32" s="14" t="s">
        <v>106</v>
      </c>
      <c r="E32" s="14" t="s">
        <v>55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 t="s">
        <v>107</v>
      </c>
      <c r="X32" s="14" t="s">
        <v>108</v>
      </c>
      <c r="Y32" s="14" t="s">
        <v>109</v>
      </c>
      <c r="Z32" s="14" t="s">
        <v>110</v>
      </c>
      <c r="AA32" s="14" t="s">
        <v>66</v>
      </c>
      <c r="AB32" s="14" t="s">
        <v>111</v>
      </c>
      <c r="AC32" s="14"/>
      <c r="AD32" s="14"/>
      <c r="AE32" s="14"/>
      <c r="AF32" s="23"/>
      <c r="AG32" s="23" t="s">
        <v>56</v>
      </c>
      <c r="AH32" s="23" t="s">
        <v>112</v>
      </c>
      <c r="AI32" s="24">
        <v>927.1</v>
      </c>
      <c r="AJ32" s="24">
        <v>863.8</v>
      </c>
      <c r="AK32" s="24">
        <v>1200.2</v>
      </c>
      <c r="AL32" s="24">
        <v>338.7</v>
      </c>
      <c r="AM32" s="24">
        <v>239.9</v>
      </c>
      <c r="AN32" s="24">
        <v>241.5</v>
      </c>
      <c r="AO32" s="24">
        <v>927.1</v>
      </c>
      <c r="AP32" s="24">
        <v>863.8</v>
      </c>
      <c r="AQ32" s="24">
        <v>1200.2</v>
      </c>
      <c r="AR32" s="24">
        <v>338.7</v>
      </c>
      <c r="AS32" s="24">
        <v>239.9</v>
      </c>
      <c r="AT32" s="24">
        <v>241.5</v>
      </c>
      <c r="AU32" s="24">
        <v>863.8</v>
      </c>
      <c r="AV32" s="24">
        <v>1200.2</v>
      </c>
      <c r="AW32" s="24">
        <v>338.7</v>
      </c>
      <c r="AX32" s="24">
        <v>863.8</v>
      </c>
      <c r="AY32" s="24">
        <v>1200.2</v>
      </c>
      <c r="AZ32" s="24">
        <v>338.7</v>
      </c>
      <c r="BA32" s="22" t="s">
        <v>58</v>
      </c>
    </row>
    <row r="33" spans="1:53" ht="300.60000000000002" customHeight="1" x14ac:dyDescent="0.2">
      <c r="A33" s="25" t="s">
        <v>104</v>
      </c>
      <c r="B33" s="23" t="s">
        <v>105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7" t="s">
        <v>88</v>
      </c>
      <c r="AA33" s="14" t="s">
        <v>66</v>
      </c>
      <c r="AB33" s="14" t="s">
        <v>89</v>
      </c>
      <c r="AC33" s="14"/>
      <c r="AD33" s="14"/>
      <c r="AE33" s="14"/>
      <c r="AF33" s="23"/>
      <c r="AG33" s="23" t="s">
        <v>56</v>
      </c>
      <c r="AH33" s="23" t="s">
        <v>112</v>
      </c>
      <c r="AI33" s="24">
        <v>927.1</v>
      </c>
      <c r="AJ33" s="24">
        <v>863.8</v>
      </c>
      <c r="AK33" s="24">
        <v>1200.2</v>
      </c>
      <c r="AL33" s="24">
        <v>338.7</v>
      </c>
      <c r="AM33" s="24">
        <v>239.9</v>
      </c>
      <c r="AN33" s="24">
        <v>241.5</v>
      </c>
      <c r="AO33" s="24">
        <v>927.1</v>
      </c>
      <c r="AP33" s="24">
        <v>863.8</v>
      </c>
      <c r="AQ33" s="24">
        <v>1200.2</v>
      </c>
      <c r="AR33" s="24">
        <v>338.7</v>
      </c>
      <c r="AS33" s="24">
        <v>239.9</v>
      </c>
      <c r="AT33" s="24">
        <v>241.5</v>
      </c>
      <c r="AU33" s="24">
        <v>863.8</v>
      </c>
      <c r="AV33" s="24">
        <v>1200.2</v>
      </c>
      <c r="AW33" s="24">
        <v>338.7</v>
      </c>
      <c r="AX33" s="24">
        <v>863.8</v>
      </c>
      <c r="AY33" s="24">
        <v>1200.2</v>
      </c>
      <c r="AZ33" s="24">
        <v>338.7</v>
      </c>
      <c r="BA33" s="22" t="s">
        <v>58</v>
      </c>
    </row>
    <row r="34" spans="1:53" ht="155.85" customHeight="1" x14ac:dyDescent="0.2">
      <c r="A34" s="18" t="s">
        <v>113</v>
      </c>
      <c r="B34" s="14" t="s">
        <v>114</v>
      </c>
      <c r="C34" s="14" t="s">
        <v>53</v>
      </c>
      <c r="D34" s="14" t="s">
        <v>115</v>
      </c>
      <c r="E34" s="14" t="s">
        <v>55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 t="s">
        <v>107</v>
      </c>
      <c r="X34" s="14" t="s">
        <v>108</v>
      </c>
      <c r="Y34" s="14" t="s">
        <v>116</v>
      </c>
      <c r="Z34" s="14"/>
      <c r="AA34" s="14"/>
      <c r="AB34" s="14"/>
      <c r="AC34" s="14"/>
      <c r="AD34" s="14"/>
      <c r="AE34" s="14"/>
      <c r="AF34" s="14"/>
      <c r="AG34" s="14" t="s">
        <v>73</v>
      </c>
      <c r="AH34" s="14" t="s">
        <v>84</v>
      </c>
      <c r="AI34" s="16">
        <v>256.89999999999998</v>
      </c>
      <c r="AJ34" s="16">
        <v>256.89999999999998</v>
      </c>
      <c r="AK34" s="16">
        <v>223.2</v>
      </c>
      <c r="AL34" s="16">
        <v>232.7</v>
      </c>
      <c r="AM34" s="16">
        <v>231.5</v>
      </c>
      <c r="AN34" s="16">
        <v>231.8</v>
      </c>
      <c r="AO34" s="16">
        <v>256.89999999999998</v>
      </c>
      <c r="AP34" s="16">
        <v>256.89999999999998</v>
      </c>
      <c r="AQ34" s="16">
        <v>223.2</v>
      </c>
      <c r="AR34" s="16">
        <v>232.7</v>
      </c>
      <c r="AS34" s="16">
        <v>231.5</v>
      </c>
      <c r="AT34" s="16">
        <v>231.8</v>
      </c>
      <c r="AU34" s="20">
        <v>256.89999999999998</v>
      </c>
      <c r="AV34" s="20">
        <v>223.2</v>
      </c>
      <c r="AW34" s="20">
        <v>232.7</v>
      </c>
      <c r="AX34" s="20">
        <v>256.89999999999998</v>
      </c>
      <c r="AY34" s="20">
        <v>223.2</v>
      </c>
      <c r="AZ34" s="20">
        <v>232.7</v>
      </c>
      <c r="BA34" s="13" t="s">
        <v>58</v>
      </c>
    </row>
    <row r="35" spans="1:53" ht="100.15" customHeight="1" x14ac:dyDescent="0.2">
      <c r="A35" s="13" t="s">
        <v>117</v>
      </c>
      <c r="B35" s="14" t="s">
        <v>118</v>
      </c>
      <c r="C35" s="14" t="s">
        <v>53</v>
      </c>
      <c r="D35" s="14" t="s">
        <v>119</v>
      </c>
      <c r="E35" s="14" t="s">
        <v>55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 t="s">
        <v>107</v>
      </c>
      <c r="X35" s="14" t="s">
        <v>108</v>
      </c>
      <c r="Y35" s="14" t="s">
        <v>109</v>
      </c>
      <c r="Z35" s="14"/>
      <c r="AA35" s="14"/>
      <c r="AB35" s="14"/>
      <c r="AC35" s="14"/>
      <c r="AD35" s="14"/>
      <c r="AE35" s="14"/>
      <c r="AF35" s="14"/>
      <c r="AG35" s="14" t="s">
        <v>68</v>
      </c>
      <c r="AH35" s="14" t="s">
        <v>120</v>
      </c>
      <c r="AI35" s="16">
        <v>1</v>
      </c>
      <c r="AJ35" s="16">
        <v>0</v>
      </c>
      <c r="AK35" s="16">
        <v>1</v>
      </c>
      <c r="AL35" s="16">
        <v>1</v>
      </c>
      <c r="AM35" s="16">
        <v>1</v>
      </c>
      <c r="AN35" s="16">
        <v>1</v>
      </c>
      <c r="AO35" s="16">
        <v>1</v>
      </c>
      <c r="AP35" s="16">
        <v>0</v>
      </c>
      <c r="AQ35" s="16">
        <v>1</v>
      </c>
      <c r="AR35" s="16">
        <v>1</v>
      </c>
      <c r="AS35" s="16">
        <v>1</v>
      </c>
      <c r="AT35" s="16">
        <v>1</v>
      </c>
      <c r="AU35" s="20">
        <v>0</v>
      </c>
      <c r="AV35" s="20">
        <v>1</v>
      </c>
      <c r="AW35" s="20">
        <v>1</v>
      </c>
      <c r="AX35" s="20">
        <v>0</v>
      </c>
      <c r="AY35" s="20">
        <v>1</v>
      </c>
      <c r="AZ35" s="20">
        <v>1</v>
      </c>
      <c r="BA35" s="13" t="s">
        <v>58</v>
      </c>
    </row>
    <row r="36" spans="1:53" ht="100.15" customHeight="1" x14ac:dyDescent="0.2">
      <c r="A36" s="13" t="s">
        <v>121</v>
      </c>
      <c r="B36" s="14" t="s">
        <v>122</v>
      </c>
      <c r="C36" s="14" t="s">
        <v>53</v>
      </c>
      <c r="D36" s="14" t="s">
        <v>123</v>
      </c>
      <c r="E36" s="14" t="s">
        <v>55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 t="s">
        <v>107</v>
      </c>
      <c r="X36" s="14" t="s">
        <v>66</v>
      </c>
      <c r="Y36" s="14" t="s">
        <v>116</v>
      </c>
      <c r="Z36" s="14"/>
      <c r="AA36" s="14"/>
      <c r="AB36" s="14"/>
      <c r="AC36" s="14"/>
      <c r="AD36" s="14"/>
      <c r="AE36" s="14"/>
      <c r="AF36" s="14"/>
      <c r="AG36" s="14" t="s">
        <v>84</v>
      </c>
      <c r="AH36" s="14" t="s">
        <v>124</v>
      </c>
      <c r="AI36" s="16">
        <v>5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5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13" t="s">
        <v>58</v>
      </c>
    </row>
    <row r="37" spans="1:53" ht="89.1" customHeight="1" x14ac:dyDescent="0.2">
      <c r="A37" s="22" t="s">
        <v>125</v>
      </c>
      <c r="B37" s="23" t="s">
        <v>126</v>
      </c>
      <c r="C37" s="14" t="s">
        <v>127</v>
      </c>
      <c r="D37" s="14" t="s">
        <v>128</v>
      </c>
      <c r="E37" s="14" t="s">
        <v>129</v>
      </c>
      <c r="F37" s="14" t="s">
        <v>78</v>
      </c>
      <c r="G37" s="14" t="s">
        <v>66</v>
      </c>
      <c r="H37" s="14" t="s">
        <v>79</v>
      </c>
      <c r="I37" s="14" t="s">
        <v>80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23"/>
      <c r="AG37" s="23" t="s">
        <v>83</v>
      </c>
      <c r="AH37" s="23" t="s">
        <v>84</v>
      </c>
      <c r="AI37" s="24">
        <v>609.20000000000005</v>
      </c>
      <c r="AJ37" s="24">
        <v>546.20000000000005</v>
      </c>
      <c r="AK37" s="24">
        <v>769.8</v>
      </c>
      <c r="AL37" s="24">
        <v>820.1</v>
      </c>
      <c r="AM37" s="24">
        <v>669.1</v>
      </c>
      <c r="AN37" s="24">
        <v>661.6</v>
      </c>
      <c r="AO37" s="24">
        <v>594.70000000000005</v>
      </c>
      <c r="AP37" s="24">
        <v>531.70000000000005</v>
      </c>
      <c r="AQ37" s="24">
        <v>729.8</v>
      </c>
      <c r="AR37" s="24">
        <f>820.1-35.7</f>
        <v>784.4</v>
      </c>
      <c r="AS37" s="24">
        <f>669.1-35</f>
        <v>634.1</v>
      </c>
      <c r="AT37" s="24">
        <f>661.6-34.6</f>
        <v>627</v>
      </c>
      <c r="AU37" s="24">
        <v>546.20000000000005</v>
      </c>
      <c r="AV37" s="24">
        <v>769.8</v>
      </c>
      <c r="AW37" s="24">
        <v>820.1</v>
      </c>
      <c r="AX37" s="24">
        <v>531.70000000000005</v>
      </c>
      <c r="AY37" s="24">
        <v>729.8</v>
      </c>
      <c r="AZ37" s="24">
        <f>820.1-35.7</f>
        <v>784.4</v>
      </c>
      <c r="BA37" s="22" t="s">
        <v>58</v>
      </c>
    </row>
    <row r="38" spans="1:53" ht="100.15" customHeight="1" x14ac:dyDescent="0.2">
      <c r="A38" s="22" t="s">
        <v>125</v>
      </c>
      <c r="B38" s="23" t="s">
        <v>126</v>
      </c>
      <c r="C38" s="14" t="s">
        <v>53</v>
      </c>
      <c r="D38" s="14" t="s">
        <v>130</v>
      </c>
      <c r="E38" s="14" t="s">
        <v>55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23"/>
      <c r="AG38" s="23" t="s">
        <v>83</v>
      </c>
      <c r="AH38" s="23" t="s">
        <v>84</v>
      </c>
      <c r="AI38" s="24">
        <v>609.20000000000005</v>
      </c>
      <c r="AJ38" s="24">
        <v>546.20000000000005</v>
      </c>
      <c r="AK38" s="24">
        <v>769.8</v>
      </c>
      <c r="AL38" s="24">
        <v>820.1</v>
      </c>
      <c r="AM38" s="24">
        <v>669.1</v>
      </c>
      <c r="AN38" s="24">
        <v>661.6</v>
      </c>
      <c r="AO38" s="24">
        <v>594.70000000000005</v>
      </c>
      <c r="AP38" s="24">
        <v>531.70000000000005</v>
      </c>
      <c r="AQ38" s="24">
        <v>729.8</v>
      </c>
      <c r="AR38" s="24">
        <v>820.1</v>
      </c>
      <c r="AS38" s="24">
        <v>669.1</v>
      </c>
      <c r="AT38" s="24">
        <v>661.6</v>
      </c>
      <c r="AU38" s="24">
        <v>546.20000000000005</v>
      </c>
      <c r="AV38" s="24">
        <v>769.8</v>
      </c>
      <c r="AW38" s="24">
        <v>820.1</v>
      </c>
      <c r="AX38" s="24">
        <v>531.70000000000005</v>
      </c>
      <c r="AY38" s="24">
        <v>729.8</v>
      </c>
      <c r="AZ38" s="24">
        <v>820.1</v>
      </c>
      <c r="BA38" s="22" t="s">
        <v>58</v>
      </c>
    </row>
    <row r="39" spans="1:53" ht="77.849999999999994" customHeight="1" x14ac:dyDescent="0.2">
      <c r="A39" s="22" t="s">
        <v>125</v>
      </c>
      <c r="B39" s="23" t="s">
        <v>126</v>
      </c>
      <c r="C39" s="14" t="s">
        <v>85</v>
      </c>
      <c r="D39" s="14" t="s">
        <v>86</v>
      </c>
      <c r="E39" s="14" t="s">
        <v>87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23"/>
      <c r="AG39" s="23" t="s">
        <v>83</v>
      </c>
      <c r="AH39" s="23" t="s">
        <v>84</v>
      </c>
      <c r="AI39" s="24">
        <v>609.20000000000005</v>
      </c>
      <c r="AJ39" s="24">
        <v>546.20000000000005</v>
      </c>
      <c r="AK39" s="24">
        <v>769.8</v>
      </c>
      <c r="AL39" s="24">
        <v>820.1</v>
      </c>
      <c r="AM39" s="24">
        <v>669.1</v>
      </c>
      <c r="AN39" s="24">
        <v>661.6</v>
      </c>
      <c r="AO39" s="24">
        <v>594.70000000000005</v>
      </c>
      <c r="AP39" s="24">
        <v>531.70000000000005</v>
      </c>
      <c r="AQ39" s="24">
        <v>729.8</v>
      </c>
      <c r="AR39" s="24">
        <v>820.1</v>
      </c>
      <c r="AS39" s="24">
        <v>669.1</v>
      </c>
      <c r="AT39" s="24">
        <v>661.6</v>
      </c>
      <c r="AU39" s="24">
        <v>546.20000000000005</v>
      </c>
      <c r="AV39" s="24">
        <v>769.8</v>
      </c>
      <c r="AW39" s="24">
        <v>820.1</v>
      </c>
      <c r="AX39" s="24">
        <v>531.70000000000005</v>
      </c>
      <c r="AY39" s="24">
        <v>729.8</v>
      </c>
      <c r="AZ39" s="24">
        <v>820.1</v>
      </c>
      <c r="BA39" s="22" t="s">
        <v>58</v>
      </c>
    </row>
    <row r="40" spans="1:53" ht="100.15" customHeight="1" x14ac:dyDescent="0.2">
      <c r="A40" s="13" t="s">
        <v>131</v>
      </c>
      <c r="B40" s="14" t="s">
        <v>132</v>
      </c>
      <c r="C40" s="14" t="s">
        <v>53</v>
      </c>
      <c r="D40" s="14" t="s">
        <v>133</v>
      </c>
      <c r="E40" s="14" t="s">
        <v>55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 t="s">
        <v>107</v>
      </c>
      <c r="X40" s="14" t="s">
        <v>108</v>
      </c>
      <c r="Y40" s="14" t="s">
        <v>134</v>
      </c>
      <c r="Z40" s="14"/>
      <c r="AA40" s="14"/>
      <c r="AB40" s="14"/>
      <c r="AC40" s="14"/>
      <c r="AD40" s="14"/>
      <c r="AE40" s="14"/>
      <c r="AF40" s="14"/>
      <c r="AG40" s="14" t="s">
        <v>135</v>
      </c>
      <c r="AH40" s="14" t="s">
        <v>136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13" t="s">
        <v>58</v>
      </c>
    </row>
    <row r="41" spans="1:53" ht="100.15" customHeight="1" x14ac:dyDescent="0.2">
      <c r="A41" s="13" t="s">
        <v>137</v>
      </c>
      <c r="B41" s="14" t="s">
        <v>138</v>
      </c>
      <c r="C41" s="14" t="s">
        <v>53</v>
      </c>
      <c r="D41" s="14" t="s">
        <v>139</v>
      </c>
      <c r="E41" s="14" t="s">
        <v>55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 t="s">
        <v>107</v>
      </c>
      <c r="X41" s="14" t="s">
        <v>66</v>
      </c>
      <c r="Y41" s="14" t="s">
        <v>116</v>
      </c>
      <c r="Z41" s="14"/>
      <c r="AA41" s="14"/>
      <c r="AB41" s="14"/>
      <c r="AC41" s="14"/>
      <c r="AD41" s="14"/>
      <c r="AE41" s="14"/>
      <c r="AF41" s="14"/>
      <c r="AG41" s="14" t="s">
        <v>73</v>
      </c>
      <c r="AH41" s="14" t="s">
        <v>68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13" t="s">
        <v>58</v>
      </c>
    </row>
    <row r="42" spans="1:53" ht="100.15" customHeight="1" x14ac:dyDescent="0.2">
      <c r="A42" s="13" t="s">
        <v>140</v>
      </c>
      <c r="B42" s="14" t="s">
        <v>141</v>
      </c>
      <c r="C42" s="14" t="s">
        <v>53</v>
      </c>
      <c r="D42" s="14" t="s">
        <v>142</v>
      </c>
      <c r="E42" s="14" t="s">
        <v>55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 t="s">
        <v>107</v>
      </c>
      <c r="X42" s="14" t="s">
        <v>66</v>
      </c>
      <c r="Y42" s="14" t="s">
        <v>116</v>
      </c>
      <c r="Z42" s="14"/>
      <c r="AA42" s="14"/>
      <c r="AB42" s="14"/>
      <c r="AC42" s="14"/>
      <c r="AD42" s="14"/>
      <c r="AE42" s="14"/>
      <c r="AF42" s="14"/>
      <c r="AG42" s="14" t="s">
        <v>56</v>
      </c>
      <c r="AH42" s="14" t="s">
        <v>57</v>
      </c>
      <c r="AI42" s="16">
        <v>0</v>
      </c>
      <c r="AJ42" s="16">
        <v>0</v>
      </c>
      <c r="AK42" s="16">
        <v>248.6</v>
      </c>
      <c r="AL42" s="16">
        <v>60.9</v>
      </c>
      <c r="AM42" s="16">
        <v>63.8</v>
      </c>
      <c r="AN42" s="16">
        <v>66.900000000000006</v>
      </c>
      <c r="AO42" s="16">
        <v>0</v>
      </c>
      <c r="AP42" s="16">
        <v>0</v>
      </c>
      <c r="AQ42" s="16">
        <v>248.6</v>
      </c>
      <c r="AR42" s="16">
        <v>60.9</v>
      </c>
      <c r="AS42" s="16">
        <v>63.8</v>
      </c>
      <c r="AT42" s="16">
        <v>66.900000000000006</v>
      </c>
      <c r="AU42" s="20">
        <v>0</v>
      </c>
      <c r="AV42" s="20">
        <v>248.6</v>
      </c>
      <c r="AW42" s="20">
        <v>60.9</v>
      </c>
      <c r="AX42" s="20">
        <v>0</v>
      </c>
      <c r="AY42" s="20">
        <v>248.6</v>
      </c>
      <c r="AZ42" s="20">
        <v>60.9</v>
      </c>
      <c r="BA42" s="13" t="s">
        <v>58</v>
      </c>
    </row>
    <row r="43" spans="1:53" ht="189.2" customHeight="1" x14ac:dyDescent="0.2">
      <c r="A43" s="18" t="s">
        <v>143</v>
      </c>
      <c r="B43" s="14" t="s">
        <v>144</v>
      </c>
      <c r="C43" s="14" t="s">
        <v>45</v>
      </c>
      <c r="D43" s="14" t="s">
        <v>45</v>
      </c>
      <c r="E43" s="14" t="s">
        <v>45</v>
      </c>
      <c r="F43" s="14" t="s">
        <v>45</v>
      </c>
      <c r="G43" s="14" t="s">
        <v>45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 t="s">
        <v>45</v>
      </c>
      <c r="AC43" s="14" t="s">
        <v>45</v>
      </c>
      <c r="AD43" s="14" t="s">
        <v>45</v>
      </c>
      <c r="AE43" s="14" t="s">
        <v>45</v>
      </c>
      <c r="AF43" s="14" t="s">
        <v>45</v>
      </c>
      <c r="AG43" s="14" t="s">
        <v>45</v>
      </c>
      <c r="AH43" s="14" t="s">
        <v>45</v>
      </c>
      <c r="AI43" s="16">
        <v>5177.3</v>
      </c>
      <c r="AJ43" s="16">
        <v>5086</v>
      </c>
      <c r="AK43" s="16">
        <v>5364.5</v>
      </c>
      <c r="AL43" s="16">
        <v>5663.7</v>
      </c>
      <c r="AM43" s="16">
        <v>5555.6</v>
      </c>
      <c r="AN43" s="16">
        <v>5490.1</v>
      </c>
      <c r="AO43" s="20">
        <f t="shared" ref="AO43:AW43" si="8">AO45+AO47+AO48</f>
        <v>5177.3</v>
      </c>
      <c r="AP43" s="20">
        <f t="shared" si="8"/>
        <v>5086</v>
      </c>
      <c r="AQ43" s="20">
        <f t="shared" si="8"/>
        <v>5326.5</v>
      </c>
      <c r="AR43" s="20">
        <f t="shared" si="8"/>
        <v>5646.4</v>
      </c>
      <c r="AS43" s="20">
        <f t="shared" si="8"/>
        <v>5538.6</v>
      </c>
      <c r="AT43" s="20">
        <f t="shared" si="8"/>
        <v>5473.4000000000005</v>
      </c>
      <c r="AU43" s="20">
        <f t="shared" si="8"/>
        <v>5086</v>
      </c>
      <c r="AV43" s="20">
        <f t="shared" si="8"/>
        <v>5364.5</v>
      </c>
      <c r="AW43" s="20">
        <f t="shared" si="8"/>
        <v>5663.7</v>
      </c>
      <c r="AX43" s="20">
        <f t="shared" ref="AX43:AZ43" si="9">AX45+AX47+AX48</f>
        <v>5086</v>
      </c>
      <c r="AY43" s="20">
        <f t="shared" si="9"/>
        <v>5326.5</v>
      </c>
      <c r="AZ43" s="20">
        <f t="shared" si="9"/>
        <v>5646.4</v>
      </c>
      <c r="BA43" s="13" t="s">
        <v>45</v>
      </c>
    </row>
    <row r="44" spans="1:53" ht="12.75" x14ac:dyDescent="0.2">
      <c r="A44" s="13" t="s">
        <v>46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3"/>
    </row>
    <row r="45" spans="1:53" ht="100.15" customHeight="1" x14ac:dyDescent="0.2">
      <c r="A45" s="22" t="s">
        <v>145</v>
      </c>
      <c r="B45" s="23" t="s">
        <v>146</v>
      </c>
      <c r="C45" s="14" t="s">
        <v>147</v>
      </c>
      <c r="D45" s="14" t="s">
        <v>66</v>
      </c>
      <c r="E45" s="14" t="s">
        <v>148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 t="s">
        <v>149</v>
      </c>
      <c r="X45" s="14" t="s">
        <v>150</v>
      </c>
      <c r="Y45" s="14" t="s">
        <v>151</v>
      </c>
      <c r="Z45" s="14"/>
      <c r="AA45" s="14"/>
      <c r="AB45" s="14"/>
      <c r="AC45" s="14"/>
      <c r="AD45" s="14"/>
      <c r="AE45" s="14"/>
      <c r="AF45" s="23"/>
      <c r="AG45" s="23" t="s">
        <v>152</v>
      </c>
      <c r="AH45" s="23" t="s">
        <v>153</v>
      </c>
      <c r="AI45" s="24">
        <v>5176.3</v>
      </c>
      <c r="AJ45" s="24">
        <v>5086</v>
      </c>
      <c r="AK45" s="24">
        <v>5363.5</v>
      </c>
      <c r="AL45" s="24">
        <v>5662.7</v>
      </c>
      <c r="AM45" s="24">
        <v>5554.6</v>
      </c>
      <c r="AN45" s="24">
        <v>5489.1</v>
      </c>
      <c r="AO45" s="24">
        <v>5176.3</v>
      </c>
      <c r="AP45" s="24">
        <v>5086</v>
      </c>
      <c r="AQ45" s="24">
        <v>5325.5</v>
      </c>
      <c r="AR45" s="24">
        <f>5662.7-17.3</f>
        <v>5645.4</v>
      </c>
      <c r="AS45" s="24">
        <f>5554.6-17</f>
        <v>5537.6</v>
      </c>
      <c r="AT45" s="24">
        <f>5489.1-16.7</f>
        <v>5472.4000000000005</v>
      </c>
      <c r="AU45" s="24">
        <v>5086</v>
      </c>
      <c r="AV45" s="24">
        <v>5363.5</v>
      </c>
      <c r="AW45" s="24">
        <v>5662.7</v>
      </c>
      <c r="AX45" s="24">
        <v>5086</v>
      </c>
      <c r="AY45" s="24">
        <v>5325.5</v>
      </c>
      <c r="AZ45" s="24">
        <f>5662.7-17.3</f>
        <v>5645.4</v>
      </c>
      <c r="BA45" s="22" t="s">
        <v>58</v>
      </c>
    </row>
    <row r="46" spans="1:53" ht="100.15" customHeight="1" x14ac:dyDescent="0.2">
      <c r="A46" s="22" t="s">
        <v>145</v>
      </c>
      <c r="B46" s="23" t="s">
        <v>146</v>
      </c>
      <c r="C46" s="14" t="s">
        <v>53</v>
      </c>
      <c r="D46" s="14" t="s">
        <v>154</v>
      </c>
      <c r="E46" s="14" t="s">
        <v>55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23"/>
      <c r="AG46" s="23" t="s">
        <v>152</v>
      </c>
      <c r="AH46" s="23" t="s">
        <v>153</v>
      </c>
      <c r="AI46" s="24">
        <v>5176.3</v>
      </c>
      <c r="AJ46" s="24">
        <v>5086</v>
      </c>
      <c r="AK46" s="24">
        <v>5363.5</v>
      </c>
      <c r="AL46" s="24">
        <v>5662.7</v>
      </c>
      <c r="AM46" s="24">
        <v>5554.6</v>
      </c>
      <c r="AN46" s="24">
        <v>5489.1</v>
      </c>
      <c r="AO46" s="24">
        <v>5176.3</v>
      </c>
      <c r="AP46" s="24">
        <v>5086</v>
      </c>
      <c r="AQ46" s="24">
        <v>5325.5</v>
      </c>
      <c r="AR46" s="24">
        <v>5662.7</v>
      </c>
      <c r="AS46" s="24">
        <v>5554.6</v>
      </c>
      <c r="AT46" s="24">
        <v>5489.1</v>
      </c>
      <c r="AU46" s="24">
        <v>5086</v>
      </c>
      <c r="AV46" s="24">
        <v>5363.5</v>
      </c>
      <c r="AW46" s="24">
        <v>5662.7</v>
      </c>
      <c r="AX46" s="24">
        <v>5086</v>
      </c>
      <c r="AY46" s="24">
        <v>5325.5</v>
      </c>
      <c r="AZ46" s="24">
        <v>5662.7</v>
      </c>
      <c r="BA46" s="22" t="s">
        <v>58</v>
      </c>
    </row>
    <row r="47" spans="1:53" ht="100.15" customHeight="1" x14ac:dyDescent="0.2">
      <c r="A47" s="13" t="s">
        <v>155</v>
      </c>
      <c r="B47" s="14" t="s">
        <v>156</v>
      </c>
      <c r="C47" s="14" t="s">
        <v>53</v>
      </c>
      <c r="D47" s="14" t="s">
        <v>157</v>
      </c>
      <c r="E47" s="14" t="s">
        <v>55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 t="s">
        <v>158</v>
      </c>
      <c r="AH47" s="14" t="s">
        <v>84</v>
      </c>
      <c r="AI47" s="16">
        <v>1</v>
      </c>
      <c r="AJ47" s="16">
        <v>0</v>
      </c>
      <c r="AK47" s="16">
        <v>1</v>
      </c>
      <c r="AL47" s="16">
        <v>1</v>
      </c>
      <c r="AM47" s="16">
        <v>1</v>
      </c>
      <c r="AN47" s="16">
        <v>1</v>
      </c>
      <c r="AO47" s="16">
        <v>1</v>
      </c>
      <c r="AP47" s="16">
        <v>0</v>
      </c>
      <c r="AQ47" s="16">
        <v>1</v>
      </c>
      <c r="AR47" s="16">
        <v>1</v>
      </c>
      <c r="AS47" s="16">
        <v>1</v>
      </c>
      <c r="AT47" s="16">
        <v>1</v>
      </c>
      <c r="AU47" s="20">
        <v>0</v>
      </c>
      <c r="AV47" s="20">
        <v>1</v>
      </c>
      <c r="AW47" s="20">
        <v>1</v>
      </c>
      <c r="AX47" s="20">
        <v>0</v>
      </c>
      <c r="AY47" s="20">
        <v>1</v>
      </c>
      <c r="AZ47" s="20">
        <v>1</v>
      </c>
      <c r="BA47" s="13" t="s">
        <v>58</v>
      </c>
    </row>
    <row r="48" spans="1:53" ht="222.6" customHeight="1" x14ac:dyDescent="0.2">
      <c r="A48" s="18" t="s">
        <v>159</v>
      </c>
      <c r="B48" s="14" t="s">
        <v>160</v>
      </c>
      <c r="C48" s="14" t="s">
        <v>53</v>
      </c>
      <c r="D48" s="14" t="s">
        <v>161</v>
      </c>
      <c r="E48" s="14" t="s">
        <v>55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 t="s">
        <v>84</v>
      </c>
      <c r="AH48" s="14" t="s">
        <v>56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13" t="s">
        <v>58</v>
      </c>
    </row>
    <row r="49" spans="1:53" ht="178.15" customHeight="1" x14ac:dyDescent="0.2">
      <c r="A49" s="18" t="s">
        <v>162</v>
      </c>
      <c r="B49" s="14" t="s">
        <v>163</v>
      </c>
      <c r="C49" s="14" t="s">
        <v>45</v>
      </c>
      <c r="D49" s="14" t="s">
        <v>45</v>
      </c>
      <c r="E49" s="14" t="s">
        <v>45</v>
      </c>
      <c r="F49" s="14" t="s">
        <v>45</v>
      </c>
      <c r="G49" s="14" t="s">
        <v>45</v>
      </c>
      <c r="H49" s="14" t="s">
        <v>45</v>
      </c>
      <c r="I49" s="14" t="s">
        <v>45</v>
      </c>
      <c r="J49" s="14" t="s">
        <v>45</v>
      </c>
      <c r="K49" s="14" t="s">
        <v>45</v>
      </c>
      <c r="L49" s="14" t="s">
        <v>45</v>
      </c>
      <c r="M49" s="14" t="s">
        <v>45</v>
      </c>
      <c r="N49" s="14" t="s">
        <v>45</v>
      </c>
      <c r="O49" s="14" t="s">
        <v>45</v>
      </c>
      <c r="P49" s="14" t="s">
        <v>45</v>
      </c>
      <c r="Q49" s="14" t="s">
        <v>45</v>
      </c>
      <c r="R49" s="14" t="s">
        <v>45</v>
      </c>
      <c r="S49" s="14" t="s">
        <v>45</v>
      </c>
      <c r="T49" s="14" t="s">
        <v>45</v>
      </c>
      <c r="U49" s="14" t="s">
        <v>45</v>
      </c>
      <c r="V49" s="14" t="s">
        <v>45</v>
      </c>
      <c r="W49" s="14" t="s">
        <v>45</v>
      </c>
      <c r="X49" s="14" t="s">
        <v>45</v>
      </c>
      <c r="Y49" s="14" t="s">
        <v>45</v>
      </c>
      <c r="Z49" s="14" t="s">
        <v>45</v>
      </c>
      <c r="AA49" s="14" t="s">
        <v>45</v>
      </c>
      <c r="AB49" s="14" t="s">
        <v>45</v>
      </c>
      <c r="AC49" s="14" t="s">
        <v>45</v>
      </c>
      <c r="AD49" s="14" t="s">
        <v>45</v>
      </c>
      <c r="AE49" s="14" t="s">
        <v>45</v>
      </c>
      <c r="AF49" s="14" t="s">
        <v>45</v>
      </c>
      <c r="AG49" s="14" t="s">
        <v>45</v>
      </c>
      <c r="AH49" s="14" t="s">
        <v>45</v>
      </c>
      <c r="AI49" s="16">
        <v>97.6</v>
      </c>
      <c r="AJ49" s="16">
        <v>96.6</v>
      </c>
      <c r="AK49" s="16">
        <v>126.4</v>
      </c>
      <c r="AL49" s="16">
        <v>126.4</v>
      </c>
      <c r="AM49" s="16">
        <v>126.4</v>
      </c>
      <c r="AN49" s="16">
        <v>1</v>
      </c>
      <c r="AO49" s="20">
        <f t="shared" ref="AO49:AW49" si="10">AO51</f>
        <v>97.6</v>
      </c>
      <c r="AP49" s="20">
        <f t="shared" si="10"/>
        <v>96.6</v>
      </c>
      <c r="AQ49" s="20">
        <f t="shared" si="10"/>
        <v>126.4</v>
      </c>
      <c r="AR49" s="20">
        <f t="shared" si="10"/>
        <v>126.4</v>
      </c>
      <c r="AS49" s="20">
        <f t="shared" si="10"/>
        <v>126.4</v>
      </c>
      <c r="AT49" s="20">
        <f t="shared" si="10"/>
        <v>1</v>
      </c>
      <c r="AU49" s="20">
        <f t="shared" si="10"/>
        <v>96.6</v>
      </c>
      <c r="AV49" s="20">
        <f t="shared" si="10"/>
        <v>126.4</v>
      </c>
      <c r="AW49" s="20">
        <f t="shared" si="10"/>
        <v>126.4</v>
      </c>
      <c r="AX49" s="20">
        <f t="shared" ref="AX49:AZ49" si="11">AX51</f>
        <v>96.6</v>
      </c>
      <c r="AY49" s="20">
        <f t="shared" si="11"/>
        <v>126.4</v>
      </c>
      <c r="AZ49" s="20">
        <f t="shared" si="11"/>
        <v>126.4</v>
      </c>
      <c r="BA49" s="13" t="s">
        <v>45</v>
      </c>
    </row>
    <row r="50" spans="1:53" ht="12.75" x14ac:dyDescent="0.2">
      <c r="A50" s="13" t="s">
        <v>46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3"/>
    </row>
    <row r="51" spans="1:53" ht="55.7" customHeight="1" x14ac:dyDescent="0.2">
      <c r="A51" s="13" t="s">
        <v>164</v>
      </c>
      <c r="B51" s="14" t="s">
        <v>165</v>
      </c>
      <c r="C51" s="14" t="s">
        <v>45</v>
      </c>
      <c r="D51" s="14" t="s">
        <v>45</v>
      </c>
      <c r="E51" s="14" t="s">
        <v>45</v>
      </c>
      <c r="F51" s="14" t="s">
        <v>45</v>
      </c>
      <c r="G51" s="14" t="s">
        <v>45</v>
      </c>
      <c r="H51" s="14" t="s">
        <v>45</v>
      </c>
      <c r="I51" s="14" t="s">
        <v>45</v>
      </c>
      <c r="J51" s="14" t="s">
        <v>45</v>
      </c>
      <c r="K51" s="14" t="s">
        <v>45</v>
      </c>
      <c r="L51" s="14" t="s">
        <v>45</v>
      </c>
      <c r="M51" s="14" t="s">
        <v>45</v>
      </c>
      <c r="N51" s="14" t="s">
        <v>45</v>
      </c>
      <c r="O51" s="14" t="s">
        <v>45</v>
      </c>
      <c r="P51" s="14" t="s">
        <v>45</v>
      </c>
      <c r="Q51" s="14" t="s">
        <v>45</v>
      </c>
      <c r="R51" s="14" t="s">
        <v>45</v>
      </c>
      <c r="S51" s="14" t="s">
        <v>45</v>
      </c>
      <c r="T51" s="14" t="s">
        <v>45</v>
      </c>
      <c r="U51" s="14" t="s">
        <v>45</v>
      </c>
      <c r="V51" s="14" t="s">
        <v>45</v>
      </c>
      <c r="W51" s="14" t="s">
        <v>45</v>
      </c>
      <c r="X51" s="14" t="s">
        <v>45</v>
      </c>
      <c r="Y51" s="14" t="s">
        <v>45</v>
      </c>
      <c r="Z51" s="14" t="s">
        <v>45</v>
      </c>
      <c r="AA51" s="14" t="s">
        <v>45</v>
      </c>
      <c r="AB51" s="14" t="s">
        <v>45</v>
      </c>
      <c r="AC51" s="14" t="s">
        <v>45</v>
      </c>
      <c r="AD51" s="14" t="s">
        <v>45</v>
      </c>
      <c r="AE51" s="14" t="s">
        <v>45</v>
      </c>
      <c r="AF51" s="14" t="s">
        <v>45</v>
      </c>
      <c r="AG51" s="14" t="s">
        <v>45</v>
      </c>
      <c r="AH51" s="14" t="s">
        <v>45</v>
      </c>
      <c r="AI51" s="16">
        <v>97.6</v>
      </c>
      <c r="AJ51" s="16">
        <v>96.6</v>
      </c>
      <c r="AK51" s="16">
        <v>126.4</v>
      </c>
      <c r="AL51" s="16">
        <v>126.4</v>
      </c>
      <c r="AM51" s="16">
        <v>126.4</v>
      </c>
      <c r="AN51" s="16">
        <v>1</v>
      </c>
      <c r="AO51" s="20">
        <f t="shared" ref="AO51:AW51" si="12">AO53+AO54</f>
        <v>97.6</v>
      </c>
      <c r="AP51" s="20">
        <f t="shared" si="12"/>
        <v>96.6</v>
      </c>
      <c r="AQ51" s="20">
        <f t="shared" si="12"/>
        <v>126.4</v>
      </c>
      <c r="AR51" s="20">
        <f t="shared" si="12"/>
        <v>126.4</v>
      </c>
      <c r="AS51" s="20">
        <f t="shared" si="12"/>
        <v>126.4</v>
      </c>
      <c r="AT51" s="20">
        <f t="shared" si="12"/>
        <v>1</v>
      </c>
      <c r="AU51" s="20">
        <f t="shared" si="12"/>
        <v>96.6</v>
      </c>
      <c r="AV51" s="20">
        <f t="shared" si="12"/>
        <v>126.4</v>
      </c>
      <c r="AW51" s="20">
        <f t="shared" si="12"/>
        <v>126.4</v>
      </c>
      <c r="AX51" s="20">
        <f t="shared" ref="AX51:AZ51" si="13">AX53+AX54</f>
        <v>96.6</v>
      </c>
      <c r="AY51" s="20">
        <f t="shared" si="13"/>
        <v>126.4</v>
      </c>
      <c r="AZ51" s="20">
        <f t="shared" si="13"/>
        <v>126.4</v>
      </c>
      <c r="BA51" s="13" t="s">
        <v>45</v>
      </c>
    </row>
    <row r="52" spans="1:53" ht="12.75" x14ac:dyDescent="0.2">
      <c r="A52" s="13" t="s">
        <v>46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3"/>
    </row>
    <row r="53" spans="1:53" ht="178.15" customHeight="1" x14ac:dyDescent="0.2">
      <c r="A53" s="13" t="s">
        <v>166</v>
      </c>
      <c r="B53" s="14" t="s">
        <v>167</v>
      </c>
      <c r="C53" s="14" t="s">
        <v>53</v>
      </c>
      <c r="D53" s="14" t="s">
        <v>168</v>
      </c>
      <c r="E53" s="14" t="s">
        <v>55</v>
      </c>
      <c r="F53" s="14"/>
      <c r="G53" s="14"/>
      <c r="H53" s="14"/>
      <c r="I53" s="14"/>
      <c r="J53" s="14" t="s">
        <v>169</v>
      </c>
      <c r="K53" s="14" t="s">
        <v>66</v>
      </c>
      <c r="L53" s="14" t="s">
        <v>170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 t="s">
        <v>171</v>
      </c>
      <c r="AA53" s="14" t="s">
        <v>66</v>
      </c>
      <c r="AB53" s="14" t="s">
        <v>172</v>
      </c>
      <c r="AC53" s="14"/>
      <c r="AD53" s="14"/>
      <c r="AE53" s="14"/>
      <c r="AF53" s="14"/>
      <c r="AG53" s="14" t="s">
        <v>74</v>
      </c>
      <c r="AH53" s="14" t="s">
        <v>68</v>
      </c>
      <c r="AI53" s="16">
        <v>96.6</v>
      </c>
      <c r="AJ53" s="16">
        <v>96.6</v>
      </c>
      <c r="AK53" s="16">
        <v>125.4</v>
      </c>
      <c r="AL53" s="16">
        <v>125.4</v>
      </c>
      <c r="AM53" s="16">
        <v>125.4</v>
      </c>
      <c r="AN53" s="16">
        <v>0</v>
      </c>
      <c r="AO53" s="16">
        <v>96.6</v>
      </c>
      <c r="AP53" s="16">
        <v>96.6</v>
      </c>
      <c r="AQ53" s="16">
        <v>125.4</v>
      </c>
      <c r="AR53" s="16">
        <v>125.4</v>
      </c>
      <c r="AS53" s="16">
        <v>125.4</v>
      </c>
      <c r="AT53" s="16">
        <v>0</v>
      </c>
      <c r="AU53" s="20">
        <v>96.6</v>
      </c>
      <c r="AV53" s="20">
        <v>125.4</v>
      </c>
      <c r="AW53" s="20">
        <v>125.4</v>
      </c>
      <c r="AX53" s="20">
        <v>96.6</v>
      </c>
      <c r="AY53" s="20">
        <v>125.4</v>
      </c>
      <c r="AZ53" s="20">
        <v>125.4</v>
      </c>
      <c r="BA53" s="13" t="s">
        <v>58</v>
      </c>
    </row>
    <row r="54" spans="1:53" ht="211.5" customHeight="1" x14ac:dyDescent="0.2">
      <c r="A54" s="18" t="s">
        <v>173</v>
      </c>
      <c r="B54" s="14" t="s">
        <v>174</v>
      </c>
      <c r="C54" s="14" t="s">
        <v>53</v>
      </c>
      <c r="D54" s="14" t="s">
        <v>168</v>
      </c>
      <c r="E54" s="14" t="s">
        <v>55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 t="s">
        <v>175</v>
      </c>
      <c r="X54" s="14" t="s">
        <v>176</v>
      </c>
      <c r="Y54" s="14" t="s">
        <v>177</v>
      </c>
      <c r="Z54" s="14"/>
      <c r="AA54" s="14"/>
      <c r="AB54" s="14"/>
      <c r="AC54" s="14"/>
      <c r="AD54" s="14"/>
      <c r="AE54" s="14"/>
      <c r="AF54" s="14"/>
      <c r="AG54" s="14" t="s">
        <v>84</v>
      </c>
      <c r="AH54" s="14" t="s">
        <v>158</v>
      </c>
      <c r="AI54" s="16">
        <v>1</v>
      </c>
      <c r="AJ54" s="16">
        <v>0</v>
      </c>
      <c r="AK54" s="16">
        <v>1</v>
      </c>
      <c r="AL54" s="16">
        <v>1</v>
      </c>
      <c r="AM54" s="16">
        <v>1</v>
      </c>
      <c r="AN54" s="16">
        <v>1</v>
      </c>
      <c r="AO54" s="16">
        <v>1</v>
      </c>
      <c r="AP54" s="16">
        <v>0</v>
      </c>
      <c r="AQ54" s="16">
        <v>1</v>
      </c>
      <c r="AR54" s="16">
        <v>1</v>
      </c>
      <c r="AS54" s="16">
        <v>1</v>
      </c>
      <c r="AT54" s="16">
        <v>1</v>
      </c>
      <c r="AU54" s="20">
        <v>0</v>
      </c>
      <c r="AV54" s="20">
        <v>1</v>
      </c>
      <c r="AW54" s="20">
        <v>1</v>
      </c>
      <c r="AX54" s="20">
        <v>0</v>
      </c>
      <c r="AY54" s="20">
        <v>1</v>
      </c>
      <c r="AZ54" s="20">
        <v>1</v>
      </c>
      <c r="BA54" s="13" t="s">
        <v>58</v>
      </c>
    </row>
    <row r="55" spans="1:53" ht="122.45" customHeight="1" x14ac:dyDescent="0.2">
      <c r="A55" s="18" t="s">
        <v>178</v>
      </c>
      <c r="B55" s="14" t="s">
        <v>179</v>
      </c>
      <c r="C55" s="14" t="s">
        <v>45</v>
      </c>
      <c r="D55" s="14" t="s">
        <v>45</v>
      </c>
      <c r="E55" s="14" t="s">
        <v>45</v>
      </c>
      <c r="F55" s="14" t="s">
        <v>45</v>
      </c>
      <c r="G55" s="14" t="s">
        <v>45</v>
      </c>
      <c r="H55" s="14" t="s">
        <v>45</v>
      </c>
      <c r="I55" s="14" t="s">
        <v>45</v>
      </c>
      <c r="J55" s="14" t="s">
        <v>45</v>
      </c>
      <c r="K55" s="14" t="s">
        <v>45</v>
      </c>
      <c r="L55" s="14" t="s">
        <v>45</v>
      </c>
      <c r="M55" s="14" t="s">
        <v>45</v>
      </c>
      <c r="N55" s="14" t="s">
        <v>45</v>
      </c>
      <c r="O55" s="14" t="s">
        <v>45</v>
      </c>
      <c r="P55" s="14" t="s">
        <v>45</v>
      </c>
      <c r="Q55" s="14" t="s">
        <v>45</v>
      </c>
      <c r="R55" s="14" t="s">
        <v>45</v>
      </c>
      <c r="S55" s="14" t="s">
        <v>45</v>
      </c>
      <c r="T55" s="14" t="s">
        <v>45</v>
      </c>
      <c r="U55" s="14" t="s">
        <v>45</v>
      </c>
      <c r="V55" s="14" t="s">
        <v>45</v>
      </c>
      <c r="W55" s="14" t="s">
        <v>45</v>
      </c>
      <c r="X55" s="14" t="s">
        <v>45</v>
      </c>
      <c r="Y55" s="14" t="s">
        <v>45</v>
      </c>
      <c r="Z55" s="14" t="s">
        <v>45</v>
      </c>
      <c r="AA55" s="14" t="s">
        <v>45</v>
      </c>
      <c r="AB55" s="14" t="s">
        <v>45</v>
      </c>
      <c r="AC55" s="14" t="s">
        <v>45</v>
      </c>
      <c r="AD55" s="14" t="s">
        <v>45</v>
      </c>
      <c r="AE55" s="14" t="s">
        <v>45</v>
      </c>
      <c r="AF55" s="14" t="s">
        <v>45</v>
      </c>
      <c r="AG55" s="14" t="s">
        <v>45</v>
      </c>
      <c r="AH55" s="14" t="s">
        <v>45</v>
      </c>
      <c r="AI55" s="16">
        <v>342</v>
      </c>
      <c r="AJ55" s="16">
        <v>342</v>
      </c>
      <c r="AK55" s="16">
        <v>357.5</v>
      </c>
      <c r="AL55" s="16">
        <v>354</v>
      </c>
      <c r="AM55" s="16">
        <v>354</v>
      </c>
      <c r="AN55" s="16">
        <v>354</v>
      </c>
      <c r="AO55" s="20">
        <f t="shared" ref="AO55:AW55" si="14">AO57</f>
        <v>342</v>
      </c>
      <c r="AP55" s="20">
        <f t="shared" si="14"/>
        <v>342</v>
      </c>
      <c r="AQ55" s="20">
        <f t="shared" si="14"/>
        <v>357.5</v>
      </c>
      <c r="AR55" s="20">
        <f t="shared" si="14"/>
        <v>354</v>
      </c>
      <c r="AS55" s="20">
        <f t="shared" si="14"/>
        <v>354</v>
      </c>
      <c r="AT55" s="20">
        <f t="shared" si="14"/>
        <v>354</v>
      </c>
      <c r="AU55" s="20">
        <f t="shared" si="14"/>
        <v>342</v>
      </c>
      <c r="AV55" s="20">
        <f t="shared" si="14"/>
        <v>357.5</v>
      </c>
      <c r="AW55" s="20">
        <f t="shared" si="14"/>
        <v>354</v>
      </c>
      <c r="AX55" s="20">
        <f t="shared" ref="AX55:AZ55" si="15">AX57</f>
        <v>342</v>
      </c>
      <c r="AY55" s="20">
        <f t="shared" si="15"/>
        <v>357.5</v>
      </c>
      <c r="AZ55" s="20">
        <f t="shared" si="15"/>
        <v>354</v>
      </c>
      <c r="BA55" s="13" t="s">
        <v>45</v>
      </c>
    </row>
    <row r="56" spans="1:53" ht="12.75" x14ac:dyDescent="0.2">
      <c r="A56" s="13" t="s">
        <v>46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3"/>
    </row>
    <row r="57" spans="1:53" ht="33.4" customHeight="1" x14ac:dyDescent="0.2">
      <c r="A57" s="13" t="s">
        <v>180</v>
      </c>
      <c r="B57" s="14" t="s">
        <v>181</v>
      </c>
      <c r="C57" s="14" t="s">
        <v>45</v>
      </c>
      <c r="D57" s="14" t="s">
        <v>45</v>
      </c>
      <c r="E57" s="14" t="s">
        <v>45</v>
      </c>
      <c r="F57" s="14" t="s">
        <v>45</v>
      </c>
      <c r="G57" s="14" t="s">
        <v>45</v>
      </c>
      <c r="H57" s="14" t="s">
        <v>45</v>
      </c>
      <c r="I57" s="14" t="s">
        <v>45</v>
      </c>
      <c r="J57" s="14" t="s">
        <v>45</v>
      </c>
      <c r="K57" s="14" t="s">
        <v>45</v>
      </c>
      <c r="L57" s="14" t="s">
        <v>45</v>
      </c>
      <c r="M57" s="14" t="s">
        <v>45</v>
      </c>
      <c r="N57" s="14" t="s">
        <v>45</v>
      </c>
      <c r="O57" s="14" t="s">
        <v>45</v>
      </c>
      <c r="P57" s="14" t="s">
        <v>45</v>
      </c>
      <c r="Q57" s="14" t="s">
        <v>45</v>
      </c>
      <c r="R57" s="14" t="s">
        <v>45</v>
      </c>
      <c r="S57" s="14" t="s">
        <v>45</v>
      </c>
      <c r="T57" s="14" t="s">
        <v>45</v>
      </c>
      <c r="U57" s="14" t="s">
        <v>45</v>
      </c>
      <c r="V57" s="14" t="s">
        <v>45</v>
      </c>
      <c r="W57" s="14" t="s">
        <v>45</v>
      </c>
      <c r="X57" s="14" t="s">
        <v>45</v>
      </c>
      <c r="Y57" s="14" t="s">
        <v>45</v>
      </c>
      <c r="Z57" s="14" t="s">
        <v>45</v>
      </c>
      <c r="AA57" s="14" t="s">
        <v>45</v>
      </c>
      <c r="AB57" s="14" t="s">
        <v>45</v>
      </c>
      <c r="AC57" s="14" t="s">
        <v>45</v>
      </c>
      <c r="AD57" s="14" t="s">
        <v>45</v>
      </c>
      <c r="AE57" s="14" t="s">
        <v>45</v>
      </c>
      <c r="AF57" s="14" t="s">
        <v>45</v>
      </c>
      <c r="AG57" s="14" t="s">
        <v>45</v>
      </c>
      <c r="AH57" s="14" t="s">
        <v>45</v>
      </c>
      <c r="AI57" s="16">
        <v>342</v>
      </c>
      <c r="AJ57" s="16">
        <v>342</v>
      </c>
      <c r="AK57" s="16">
        <v>357.5</v>
      </c>
      <c r="AL57" s="16">
        <v>354</v>
      </c>
      <c r="AM57" s="16">
        <v>354</v>
      </c>
      <c r="AN57" s="16">
        <v>354</v>
      </c>
      <c r="AO57" s="20">
        <f t="shared" ref="AO57:AW57" si="16">AO59</f>
        <v>342</v>
      </c>
      <c r="AP57" s="20">
        <f t="shared" si="16"/>
        <v>342</v>
      </c>
      <c r="AQ57" s="20">
        <f t="shared" si="16"/>
        <v>357.5</v>
      </c>
      <c r="AR57" s="20">
        <f t="shared" si="16"/>
        <v>354</v>
      </c>
      <c r="AS57" s="20">
        <f t="shared" si="16"/>
        <v>354</v>
      </c>
      <c r="AT57" s="20">
        <f t="shared" si="16"/>
        <v>354</v>
      </c>
      <c r="AU57" s="20">
        <f t="shared" si="16"/>
        <v>342</v>
      </c>
      <c r="AV57" s="20">
        <f t="shared" si="16"/>
        <v>357.5</v>
      </c>
      <c r="AW57" s="20">
        <f t="shared" si="16"/>
        <v>354</v>
      </c>
      <c r="AX57" s="20">
        <f t="shared" ref="AX57:AZ57" si="17">AX59</f>
        <v>342</v>
      </c>
      <c r="AY57" s="20">
        <f t="shared" si="17"/>
        <v>357.5</v>
      </c>
      <c r="AZ57" s="20">
        <f t="shared" si="17"/>
        <v>354</v>
      </c>
      <c r="BA57" s="13" t="s">
        <v>45</v>
      </c>
    </row>
    <row r="58" spans="1:53" ht="12.75" x14ac:dyDescent="0.2">
      <c r="A58" s="13" t="s">
        <v>46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3"/>
    </row>
    <row r="59" spans="1:53" ht="111.4" customHeight="1" x14ac:dyDescent="0.2">
      <c r="A59" s="18" t="s">
        <v>182</v>
      </c>
      <c r="B59" s="14" t="s">
        <v>183</v>
      </c>
      <c r="C59" s="14" t="s">
        <v>45</v>
      </c>
      <c r="D59" s="14" t="s">
        <v>45</v>
      </c>
      <c r="E59" s="14" t="s">
        <v>45</v>
      </c>
      <c r="F59" s="14" t="s">
        <v>45</v>
      </c>
      <c r="G59" s="14" t="s">
        <v>45</v>
      </c>
      <c r="H59" s="14" t="s">
        <v>45</v>
      </c>
      <c r="I59" s="14" t="s">
        <v>45</v>
      </c>
      <c r="J59" s="14" t="s">
        <v>45</v>
      </c>
      <c r="K59" s="14" t="s">
        <v>45</v>
      </c>
      <c r="L59" s="14" t="s">
        <v>45</v>
      </c>
      <c r="M59" s="14" t="s">
        <v>45</v>
      </c>
      <c r="N59" s="14" t="s">
        <v>45</v>
      </c>
      <c r="O59" s="14" t="s">
        <v>45</v>
      </c>
      <c r="P59" s="14" t="s">
        <v>45</v>
      </c>
      <c r="Q59" s="14" t="s">
        <v>45</v>
      </c>
      <c r="R59" s="14" t="s">
        <v>45</v>
      </c>
      <c r="S59" s="14" t="s">
        <v>45</v>
      </c>
      <c r="T59" s="14" t="s">
        <v>45</v>
      </c>
      <c r="U59" s="14" t="s">
        <v>45</v>
      </c>
      <c r="V59" s="14" t="s">
        <v>45</v>
      </c>
      <c r="W59" s="14" t="s">
        <v>45</v>
      </c>
      <c r="X59" s="14" t="s">
        <v>45</v>
      </c>
      <c r="Y59" s="14" t="s">
        <v>45</v>
      </c>
      <c r="Z59" s="14" t="s">
        <v>45</v>
      </c>
      <c r="AA59" s="14" t="s">
        <v>45</v>
      </c>
      <c r="AB59" s="14" t="s">
        <v>45</v>
      </c>
      <c r="AC59" s="14" t="s">
        <v>45</v>
      </c>
      <c r="AD59" s="14" t="s">
        <v>45</v>
      </c>
      <c r="AE59" s="14" t="s">
        <v>45</v>
      </c>
      <c r="AF59" s="14" t="s">
        <v>45</v>
      </c>
      <c r="AG59" s="14" t="s">
        <v>45</v>
      </c>
      <c r="AH59" s="14" t="s">
        <v>45</v>
      </c>
      <c r="AI59" s="16">
        <v>342</v>
      </c>
      <c r="AJ59" s="16">
        <v>342</v>
      </c>
      <c r="AK59" s="16">
        <v>357.5</v>
      </c>
      <c r="AL59" s="16">
        <v>354</v>
      </c>
      <c r="AM59" s="16">
        <v>354</v>
      </c>
      <c r="AN59" s="16">
        <v>354</v>
      </c>
      <c r="AO59" s="20">
        <f t="shared" ref="AO59:AW59" si="18">AO61+AO62+AO63+AO65</f>
        <v>342</v>
      </c>
      <c r="AP59" s="20">
        <f t="shared" si="18"/>
        <v>342</v>
      </c>
      <c r="AQ59" s="20">
        <f t="shared" si="18"/>
        <v>357.5</v>
      </c>
      <c r="AR59" s="20">
        <f t="shared" si="18"/>
        <v>354</v>
      </c>
      <c r="AS59" s="20">
        <f t="shared" si="18"/>
        <v>354</v>
      </c>
      <c r="AT59" s="20">
        <f t="shared" si="18"/>
        <v>354</v>
      </c>
      <c r="AU59" s="20">
        <f t="shared" si="18"/>
        <v>342</v>
      </c>
      <c r="AV59" s="20">
        <f t="shared" si="18"/>
        <v>357.5</v>
      </c>
      <c r="AW59" s="20">
        <f t="shared" si="18"/>
        <v>354</v>
      </c>
      <c r="AX59" s="20">
        <f t="shared" ref="AX59:AZ59" si="19">AX61+AX62+AX63+AX65</f>
        <v>342</v>
      </c>
      <c r="AY59" s="20">
        <f t="shared" si="19"/>
        <v>357.5</v>
      </c>
      <c r="AZ59" s="20">
        <f t="shared" si="19"/>
        <v>354</v>
      </c>
      <c r="BA59" s="13" t="s">
        <v>45</v>
      </c>
    </row>
    <row r="60" spans="1:53" ht="12.75" x14ac:dyDescent="0.2">
      <c r="A60" s="13" t="s">
        <v>46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3"/>
    </row>
    <row r="61" spans="1:53" ht="100.15" customHeight="1" x14ac:dyDescent="0.2">
      <c r="A61" s="13" t="s">
        <v>184</v>
      </c>
      <c r="B61" s="14" t="s">
        <v>185</v>
      </c>
      <c r="C61" s="14" t="s">
        <v>53</v>
      </c>
      <c r="D61" s="14" t="s">
        <v>186</v>
      </c>
      <c r="E61" s="14" t="s">
        <v>55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 t="s">
        <v>84</v>
      </c>
      <c r="AH61" s="14" t="s">
        <v>187</v>
      </c>
      <c r="AI61" s="16">
        <v>280</v>
      </c>
      <c r="AJ61" s="16">
        <v>280</v>
      </c>
      <c r="AK61" s="16">
        <v>280</v>
      </c>
      <c r="AL61" s="16">
        <v>280</v>
      </c>
      <c r="AM61" s="16">
        <v>280</v>
      </c>
      <c r="AN61" s="16">
        <v>280</v>
      </c>
      <c r="AO61" s="16">
        <v>280</v>
      </c>
      <c r="AP61" s="16">
        <v>280</v>
      </c>
      <c r="AQ61" s="16">
        <v>280</v>
      </c>
      <c r="AR61" s="16">
        <v>280</v>
      </c>
      <c r="AS61" s="16">
        <v>280</v>
      </c>
      <c r="AT61" s="16">
        <v>280</v>
      </c>
      <c r="AU61" s="20">
        <v>280</v>
      </c>
      <c r="AV61" s="20">
        <v>280</v>
      </c>
      <c r="AW61" s="20">
        <v>280</v>
      </c>
      <c r="AX61" s="20">
        <v>280</v>
      </c>
      <c r="AY61" s="20">
        <v>280</v>
      </c>
      <c r="AZ61" s="20">
        <v>280</v>
      </c>
      <c r="BA61" s="13" t="s">
        <v>58</v>
      </c>
    </row>
    <row r="62" spans="1:53" ht="100.15" customHeight="1" x14ac:dyDescent="0.2">
      <c r="A62" s="13" t="s">
        <v>188</v>
      </c>
      <c r="B62" s="14" t="s">
        <v>189</v>
      </c>
      <c r="C62" s="14" t="s">
        <v>53</v>
      </c>
      <c r="D62" s="14" t="s">
        <v>186</v>
      </c>
      <c r="E62" s="14" t="s">
        <v>55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 t="s">
        <v>84</v>
      </c>
      <c r="AH62" s="14" t="s">
        <v>187</v>
      </c>
      <c r="AI62" s="16">
        <v>12.1</v>
      </c>
      <c r="AJ62" s="16">
        <v>12.1</v>
      </c>
      <c r="AK62" s="16">
        <v>22.1</v>
      </c>
      <c r="AL62" s="16">
        <v>22.1</v>
      </c>
      <c r="AM62" s="16">
        <v>22.1</v>
      </c>
      <c r="AN62" s="16">
        <v>22.1</v>
      </c>
      <c r="AO62" s="16">
        <v>12.1</v>
      </c>
      <c r="AP62" s="16">
        <v>12.1</v>
      </c>
      <c r="AQ62" s="16">
        <v>22.1</v>
      </c>
      <c r="AR62" s="16">
        <v>22.1</v>
      </c>
      <c r="AS62" s="16">
        <v>22.1</v>
      </c>
      <c r="AT62" s="16">
        <v>22.1</v>
      </c>
      <c r="AU62" s="20">
        <v>12.1</v>
      </c>
      <c r="AV62" s="20">
        <v>22.1</v>
      </c>
      <c r="AW62" s="20">
        <v>22.1</v>
      </c>
      <c r="AX62" s="20">
        <v>12.1</v>
      </c>
      <c r="AY62" s="20">
        <v>22.1</v>
      </c>
      <c r="AZ62" s="20">
        <v>22.1</v>
      </c>
      <c r="BA62" s="13" t="s">
        <v>58</v>
      </c>
    </row>
    <row r="63" spans="1:53" ht="100.15" customHeight="1" x14ac:dyDescent="0.2">
      <c r="A63" s="22" t="s">
        <v>190</v>
      </c>
      <c r="B63" s="23" t="s">
        <v>191</v>
      </c>
      <c r="C63" s="14" t="s">
        <v>192</v>
      </c>
      <c r="D63" s="14" t="s">
        <v>193</v>
      </c>
      <c r="E63" s="14" t="s">
        <v>194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 t="s">
        <v>107</v>
      </c>
      <c r="X63" s="14" t="s">
        <v>66</v>
      </c>
      <c r="Y63" s="14" t="s">
        <v>116</v>
      </c>
      <c r="Z63" s="14"/>
      <c r="AA63" s="14"/>
      <c r="AB63" s="14"/>
      <c r="AC63" s="14"/>
      <c r="AD63" s="14"/>
      <c r="AE63" s="14"/>
      <c r="AF63" s="23"/>
      <c r="AG63" s="23" t="s">
        <v>84</v>
      </c>
      <c r="AH63" s="23" t="s">
        <v>56</v>
      </c>
      <c r="AI63" s="24">
        <v>40.9</v>
      </c>
      <c r="AJ63" s="24">
        <v>40.9</v>
      </c>
      <c r="AK63" s="24">
        <v>43.4</v>
      </c>
      <c r="AL63" s="24">
        <v>39.9</v>
      </c>
      <c r="AM63" s="24">
        <v>39.9</v>
      </c>
      <c r="AN63" s="24">
        <v>39.9</v>
      </c>
      <c r="AO63" s="24">
        <v>40.9</v>
      </c>
      <c r="AP63" s="24">
        <v>40.9</v>
      </c>
      <c r="AQ63" s="24">
        <v>43.4</v>
      </c>
      <c r="AR63" s="24">
        <v>39.9</v>
      </c>
      <c r="AS63" s="24">
        <v>39.9</v>
      </c>
      <c r="AT63" s="24">
        <v>39.9</v>
      </c>
      <c r="AU63" s="24">
        <v>40.9</v>
      </c>
      <c r="AV63" s="24">
        <v>43.4</v>
      </c>
      <c r="AW63" s="24">
        <v>39.9</v>
      </c>
      <c r="AX63" s="24">
        <v>40.9</v>
      </c>
      <c r="AY63" s="24">
        <v>43.4</v>
      </c>
      <c r="AZ63" s="24">
        <v>39.9</v>
      </c>
      <c r="BA63" s="22" t="s">
        <v>58</v>
      </c>
    </row>
    <row r="64" spans="1:53" ht="100.15" customHeight="1" x14ac:dyDescent="0.2">
      <c r="A64" s="22" t="s">
        <v>190</v>
      </c>
      <c r="B64" s="23" t="s">
        <v>191</v>
      </c>
      <c r="C64" s="14" t="s">
        <v>53</v>
      </c>
      <c r="D64" s="14" t="s">
        <v>186</v>
      </c>
      <c r="E64" s="14" t="s">
        <v>55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23"/>
      <c r="AG64" s="23" t="s">
        <v>84</v>
      </c>
      <c r="AH64" s="23" t="s">
        <v>56</v>
      </c>
      <c r="AI64" s="24">
        <v>40.9</v>
      </c>
      <c r="AJ64" s="24">
        <v>40.9</v>
      </c>
      <c r="AK64" s="24">
        <v>43.4</v>
      </c>
      <c r="AL64" s="24">
        <v>39.9</v>
      </c>
      <c r="AM64" s="24">
        <v>39.9</v>
      </c>
      <c r="AN64" s="24">
        <v>39.9</v>
      </c>
      <c r="AO64" s="24">
        <v>40.9</v>
      </c>
      <c r="AP64" s="24">
        <v>40.9</v>
      </c>
      <c r="AQ64" s="24">
        <v>43.4</v>
      </c>
      <c r="AR64" s="24">
        <v>39.9</v>
      </c>
      <c r="AS64" s="24">
        <v>39.9</v>
      </c>
      <c r="AT64" s="24">
        <v>39.9</v>
      </c>
      <c r="AU64" s="24">
        <v>40.9</v>
      </c>
      <c r="AV64" s="24">
        <v>43.4</v>
      </c>
      <c r="AW64" s="24">
        <v>39.9</v>
      </c>
      <c r="AX64" s="24">
        <v>40.9</v>
      </c>
      <c r="AY64" s="24">
        <v>43.4</v>
      </c>
      <c r="AZ64" s="24">
        <v>39.9</v>
      </c>
      <c r="BA64" s="22" t="s">
        <v>58</v>
      </c>
    </row>
    <row r="65" spans="1:53" ht="100.15" customHeight="1" x14ac:dyDescent="0.2">
      <c r="A65" s="13" t="s">
        <v>195</v>
      </c>
      <c r="B65" s="14" t="s">
        <v>196</v>
      </c>
      <c r="C65" s="14" t="s">
        <v>53</v>
      </c>
      <c r="D65" s="14" t="s">
        <v>197</v>
      </c>
      <c r="E65" s="14" t="s">
        <v>55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 t="s">
        <v>107</v>
      </c>
      <c r="X65" s="14" t="s">
        <v>66</v>
      </c>
      <c r="Y65" s="14" t="s">
        <v>134</v>
      </c>
      <c r="Z65" s="14"/>
      <c r="AA65" s="14"/>
      <c r="AB65" s="14"/>
      <c r="AC65" s="14"/>
      <c r="AD65" s="14"/>
      <c r="AE65" s="14"/>
      <c r="AF65" s="14"/>
      <c r="AG65" s="14" t="s">
        <v>84</v>
      </c>
      <c r="AH65" s="14" t="s">
        <v>56</v>
      </c>
      <c r="AI65" s="16">
        <v>9</v>
      </c>
      <c r="AJ65" s="16">
        <v>9</v>
      </c>
      <c r="AK65" s="16">
        <v>12</v>
      </c>
      <c r="AL65" s="16">
        <v>12</v>
      </c>
      <c r="AM65" s="16">
        <v>12</v>
      </c>
      <c r="AN65" s="16">
        <v>12</v>
      </c>
      <c r="AO65" s="16">
        <v>9</v>
      </c>
      <c r="AP65" s="16">
        <v>9</v>
      </c>
      <c r="AQ65" s="16">
        <v>12</v>
      </c>
      <c r="AR65" s="16">
        <v>12</v>
      </c>
      <c r="AS65" s="16">
        <v>12</v>
      </c>
      <c r="AT65" s="16">
        <v>12</v>
      </c>
      <c r="AU65" s="20">
        <v>9</v>
      </c>
      <c r="AV65" s="20">
        <v>12</v>
      </c>
      <c r="AW65" s="20">
        <v>12</v>
      </c>
      <c r="AX65" s="20">
        <v>9</v>
      </c>
      <c r="AY65" s="20">
        <v>12</v>
      </c>
      <c r="AZ65" s="20">
        <v>12</v>
      </c>
      <c r="BA65" s="13" t="s">
        <v>58</v>
      </c>
    </row>
    <row r="66" spans="1:53" ht="22.35" customHeight="1" x14ac:dyDescent="0.2">
      <c r="A66" s="13" t="s">
        <v>198</v>
      </c>
      <c r="B66" s="14" t="s">
        <v>199</v>
      </c>
      <c r="C66" s="14" t="s">
        <v>45</v>
      </c>
      <c r="D66" s="14" t="s">
        <v>45</v>
      </c>
      <c r="E66" s="14" t="s">
        <v>45</v>
      </c>
      <c r="F66" s="14" t="s">
        <v>45</v>
      </c>
      <c r="G66" s="14" t="s">
        <v>45</v>
      </c>
      <c r="H66" s="14" t="s">
        <v>45</v>
      </c>
      <c r="I66" s="14" t="s">
        <v>45</v>
      </c>
      <c r="J66" s="14" t="s">
        <v>45</v>
      </c>
      <c r="K66" s="14" t="s">
        <v>45</v>
      </c>
      <c r="L66" s="14" t="s">
        <v>45</v>
      </c>
      <c r="M66" s="14" t="s">
        <v>45</v>
      </c>
      <c r="N66" s="14" t="s">
        <v>45</v>
      </c>
      <c r="O66" s="14" t="s">
        <v>45</v>
      </c>
      <c r="P66" s="14" t="s">
        <v>45</v>
      </c>
      <c r="Q66" s="14" t="s">
        <v>45</v>
      </c>
      <c r="R66" s="14" t="s">
        <v>45</v>
      </c>
      <c r="S66" s="14" t="s">
        <v>45</v>
      </c>
      <c r="T66" s="14" t="s">
        <v>45</v>
      </c>
      <c r="U66" s="14" t="s">
        <v>45</v>
      </c>
      <c r="V66" s="14" t="s">
        <v>45</v>
      </c>
      <c r="W66" s="14" t="s">
        <v>45</v>
      </c>
      <c r="X66" s="14" t="s">
        <v>45</v>
      </c>
      <c r="Y66" s="14" t="s">
        <v>45</v>
      </c>
      <c r="Z66" s="14" t="s">
        <v>45</v>
      </c>
      <c r="AA66" s="14" t="s">
        <v>45</v>
      </c>
      <c r="AB66" s="14" t="s">
        <v>45</v>
      </c>
      <c r="AC66" s="14" t="s">
        <v>45</v>
      </c>
      <c r="AD66" s="14" t="s">
        <v>45</v>
      </c>
      <c r="AE66" s="14" t="s">
        <v>45</v>
      </c>
      <c r="AF66" s="14" t="s">
        <v>45</v>
      </c>
      <c r="AG66" s="14" t="s">
        <v>45</v>
      </c>
      <c r="AH66" s="14" t="s">
        <v>45</v>
      </c>
      <c r="AI66" s="16">
        <f>AI16</f>
        <v>22776.799999999999</v>
      </c>
      <c r="AJ66" s="21">
        <f t="shared" ref="AJ66:AZ66" si="20">AJ16</f>
        <v>17777.599999999999</v>
      </c>
      <c r="AK66" s="21">
        <f t="shared" si="20"/>
        <v>19273.8</v>
      </c>
      <c r="AL66" s="21">
        <f t="shared" si="20"/>
        <v>11917.1</v>
      </c>
      <c r="AM66" s="21">
        <f t="shared" si="20"/>
        <v>10530.6</v>
      </c>
      <c r="AN66" s="21">
        <f t="shared" si="20"/>
        <v>10333.4</v>
      </c>
      <c r="AO66" s="21">
        <f t="shared" si="20"/>
        <v>11205.000000000002</v>
      </c>
      <c r="AP66" s="21">
        <f t="shared" si="20"/>
        <v>10828.500000000002</v>
      </c>
      <c r="AQ66" s="21">
        <f t="shared" si="20"/>
        <v>14486</v>
      </c>
      <c r="AR66" s="21">
        <f t="shared" si="20"/>
        <v>11831.4</v>
      </c>
      <c r="AS66" s="21">
        <f t="shared" si="20"/>
        <v>10445.799999999999</v>
      </c>
      <c r="AT66" s="21">
        <f t="shared" si="20"/>
        <v>10249</v>
      </c>
      <c r="AU66" s="21">
        <f t="shared" si="20"/>
        <v>17777.599999999999</v>
      </c>
      <c r="AV66" s="21">
        <f t="shared" si="20"/>
        <v>19273.800000000003</v>
      </c>
      <c r="AW66" s="21">
        <f t="shared" si="20"/>
        <v>11917.1</v>
      </c>
      <c r="AX66" s="21">
        <f t="shared" si="20"/>
        <v>10828.500000000002</v>
      </c>
      <c r="AY66" s="21">
        <f t="shared" si="20"/>
        <v>14486</v>
      </c>
      <c r="AZ66" s="21">
        <f t="shared" si="20"/>
        <v>11831.4</v>
      </c>
      <c r="BA66" s="13" t="s">
        <v>45</v>
      </c>
    </row>
    <row r="67" spans="1:53" ht="12.75" x14ac:dyDescent="0.2">
      <c r="A67" s="1"/>
    </row>
    <row r="68" spans="1:53" ht="12.75" x14ac:dyDescent="0.2">
      <c r="A68" s="1"/>
    </row>
  </sheetData>
  <autoFilter ref="A15:BA66">
    <filterColumn colId="32" showButton="0"/>
  </autoFilter>
  <mergeCells count="203">
    <mergeCell ref="C4:AY4"/>
    <mergeCell ref="AX13:AX14"/>
    <mergeCell ref="AJ13:AJ14"/>
    <mergeCell ref="AO13:AO14"/>
    <mergeCell ref="AX10:AZ10"/>
    <mergeCell ref="AG15:AH15"/>
    <mergeCell ref="Z12:AB12"/>
    <mergeCell ref="Z13:Z14"/>
    <mergeCell ref="AA13:AA14"/>
    <mergeCell ref="AB13:AB14"/>
    <mergeCell ref="AN13:AN14"/>
    <mergeCell ref="AD13:AD14"/>
    <mergeCell ref="AE13:AE14"/>
    <mergeCell ref="AG13:AG14"/>
    <mergeCell ref="AH13:AH14"/>
    <mergeCell ref="W11:AB11"/>
    <mergeCell ref="AC11:AE12"/>
    <mergeCell ref="AL13:AL14"/>
    <mergeCell ref="AI13:AI14"/>
    <mergeCell ref="AS13:AS14"/>
    <mergeCell ref="AT13:AT14"/>
    <mergeCell ref="AC13:AC14"/>
    <mergeCell ref="W12:Y12"/>
    <mergeCell ref="AS11:AT11"/>
    <mergeCell ref="AM13:AM14"/>
    <mergeCell ref="U13:U14"/>
    <mergeCell ref="V13:V14"/>
    <mergeCell ref="W13:W14"/>
    <mergeCell ref="X13:X14"/>
    <mergeCell ref="Y13:Y14"/>
    <mergeCell ref="AI10:AN10"/>
    <mergeCell ref="AI11:AJ11"/>
    <mergeCell ref="AM11:AN11"/>
    <mergeCell ref="AI12:AJ12"/>
    <mergeCell ref="AK13:AK14"/>
    <mergeCell ref="AU13:AU14"/>
    <mergeCell ref="AV13:AV14"/>
    <mergeCell ref="AZ13:AZ14"/>
    <mergeCell ref="Q12:S12"/>
    <mergeCell ref="T12:V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AP13:AP14"/>
    <mergeCell ref="AX2:BA2"/>
    <mergeCell ref="AX1:BA1"/>
    <mergeCell ref="AQ2:AT2"/>
    <mergeCell ref="AQ1:AT1"/>
    <mergeCell ref="C11:V11"/>
    <mergeCell ref="D7:I7"/>
    <mergeCell ref="A10:A14"/>
    <mergeCell ref="B10:B14"/>
    <mergeCell ref="C10:AE10"/>
    <mergeCell ref="AF10:AF14"/>
    <mergeCell ref="AG10:AH12"/>
    <mergeCell ref="AO11:AP11"/>
    <mergeCell ref="AO10:AT10"/>
    <mergeCell ref="AU10:AW10"/>
    <mergeCell ref="C12:E12"/>
    <mergeCell ref="F12:I12"/>
    <mergeCell ref="J12:L12"/>
    <mergeCell ref="M12:P12"/>
    <mergeCell ref="BA10:BA14"/>
    <mergeCell ref="AO12:AP12"/>
    <mergeCell ref="AQ13:AQ14"/>
    <mergeCell ref="AR13:AR14"/>
    <mergeCell ref="AY13:AY14"/>
    <mergeCell ref="AW13:AW14"/>
    <mergeCell ref="AF37:AF39"/>
    <mergeCell ref="AN45:AN46"/>
    <mergeCell ref="AM37:AM39"/>
    <mergeCell ref="AG37:AG39"/>
    <mergeCell ref="A25:A26"/>
    <mergeCell ref="AT45:AT46"/>
    <mergeCell ref="AI32:AI33"/>
    <mergeCell ref="B25:B26"/>
    <mergeCell ref="AR25:AR26"/>
    <mergeCell ref="B32:B33"/>
    <mergeCell ref="AH32:AH33"/>
    <mergeCell ref="AJ25:AJ26"/>
    <mergeCell ref="AO25:AO26"/>
    <mergeCell ref="AI45:AI46"/>
    <mergeCell ref="AK32:AK33"/>
    <mergeCell ref="AH25:AH26"/>
    <mergeCell ref="AL25:AL26"/>
    <mergeCell ref="AK25:AK26"/>
    <mergeCell ref="A45:A46"/>
    <mergeCell ref="A37:A39"/>
    <mergeCell ref="AZ25:AZ26"/>
    <mergeCell ref="AN25:AN26"/>
    <mergeCell ref="AT32:AT33"/>
    <mergeCell ref="AW37:AW39"/>
    <mergeCell ref="AY25:AY26"/>
    <mergeCell ref="AR63:AR64"/>
    <mergeCell ref="AU32:AU33"/>
    <mergeCell ref="AX37:AX39"/>
    <mergeCell ref="AV37:AV39"/>
    <mergeCell ref="AW63:AW64"/>
    <mergeCell ref="AX32:AX33"/>
    <mergeCell ref="AW32:AW33"/>
    <mergeCell ref="AZ32:AZ33"/>
    <mergeCell ref="AP25:AP26"/>
    <mergeCell ref="AT25:AT26"/>
    <mergeCell ref="AP45:AP46"/>
    <mergeCell ref="AU25:AU26"/>
    <mergeCell ref="AO37:AO39"/>
    <mergeCell ref="AV25:AV26"/>
    <mergeCell ref="AS25:AS26"/>
    <mergeCell ref="BA63:BA64"/>
    <mergeCell ref="AH37:AH39"/>
    <mergeCell ref="AM32:AM33"/>
    <mergeCell ref="AH63:AH64"/>
    <mergeCell ref="AG63:AG64"/>
    <mergeCell ref="AP63:AP64"/>
    <mergeCell ref="AK63:AK64"/>
    <mergeCell ref="AL63:AL64"/>
    <mergeCell ref="AL37:AL39"/>
    <mergeCell ref="AP32:AP33"/>
    <mergeCell ref="AM63:AM64"/>
    <mergeCell ref="AS63:AS64"/>
    <mergeCell ref="AP37:AP39"/>
    <mergeCell ref="AK37:AK39"/>
    <mergeCell ref="AV63:AV64"/>
    <mergeCell ref="AS32:AS33"/>
    <mergeCell ref="BA45:BA46"/>
    <mergeCell ref="AH45:AH46"/>
    <mergeCell ref="AU63:AU64"/>
    <mergeCell ref="AN37:AN39"/>
    <mergeCell ref="AT63:AT64"/>
    <mergeCell ref="AZ37:AZ39"/>
    <mergeCell ref="AT37:AT39"/>
    <mergeCell ref="AQ37:AQ39"/>
    <mergeCell ref="AR37:AR39"/>
    <mergeCell ref="AI37:AI39"/>
    <mergeCell ref="AS37:AS39"/>
    <mergeCell ref="AJ37:AJ39"/>
    <mergeCell ref="AY63:AY64"/>
    <mergeCell ref="AX63:AX64"/>
    <mergeCell ref="AW45:AW46"/>
    <mergeCell ref="AO45:AO46"/>
    <mergeCell ref="B63:B64"/>
    <mergeCell ref="AJ45:AJ46"/>
    <mergeCell ref="AO32:AO33"/>
    <mergeCell ref="B37:B39"/>
    <mergeCell ref="AG45:AG46"/>
    <mergeCell ref="A63:A64"/>
    <mergeCell ref="AO63:AO64"/>
    <mergeCell ref="AZ63:AZ64"/>
    <mergeCell ref="AI63:AI64"/>
    <mergeCell ref="AL32:AL33"/>
    <mergeCell ref="AQ32:AQ33"/>
    <mergeCell ref="AV45:AV46"/>
    <mergeCell ref="AM45:AM46"/>
    <mergeCell ref="A32:A33"/>
    <mergeCell ref="B45:B46"/>
    <mergeCell ref="AX45:AX46"/>
    <mergeCell ref="AS45:AS46"/>
    <mergeCell ref="AN32:AN33"/>
    <mergeCell ref="AF45:AF46"/>
    <mergeCell ref="AF63:AF64"/>
    <mergeCell ref="AR32:AR33"/>
    <mergeCell ref="AQ63:AQ64"/>
    <mergeCell ref="AN63:AN64"/>
    <mergeCell ref="AJ63:AJ64"/>
    <mergeCell ref="BA25:BA26"/>
    <mergeCell ref="AF32:AF33"/>
    <mergeCell ref="AU45:AU46"/>
    <mergeCell ref="AY32:AY33"/>
    <mergeCell ref="AK45:AK46"/>
    <mergeCell ref="AQ25:AQ26"/>
    <mergeCell ref="AI25:AI26"/>
    <mergeCell ref="AG32:AG33"/>
    <mergeCell ref="AM25:AM26"/>
    <mergeCell ref="AQ45:AQ46"/>
    <mergeCell ref="AZ45:AZ46"/>
    <mergeCell ref="AW25:AW26"/>
    <mergeCell ref="AX25:AX26"/>
    <mergeCell ref="AR45:AR46"/>
    <mergeCell ref="AY45:AY46"/>
    <mergeCell ref="AF25:AF26"/>
    <mergeCell ref="AG25:AG26"/>
    <mergeCell ref="AL45:AL46"/>
    <mergeCell ref="BA32:BA33"/>
    <mergeCell ref="AY37:AY39"/>
    <mergeCell ref="AU37:AU39"/>
    <mergeCell ref="AV32:AV33"/>
    <mergeCell ref="AJ32:AJ33"/>
    <mergeCell ref="BA37:BA39"/>
  </mergeCells>
  <pageMargins left="0.39370078740157483" right="0.31496062992125984" top="0.70866141732283472" bottom="0.39370078740157483" header="0.19685039370078741" footer="0.19685039370078741"/>
  <pageSetup paperSize="9" scale="47" fitToWidth="3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РАСХОДНЫХ ОБЯЗАТЕЛЬСТВ</vt:lpstr>
      <vt:lpstr>'РЕЕСТР РАСХОДНЫХ ОБЯЗАТЕЛЬСТВ'!Заголовки_для_печати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rep:2.43.1.226</dc:description>
  <cp:lastModifiedBy>Матюшева Татьяна Г.</cp:lastModifiedBy>
  <cp:lastPrinted>2017-11-07T13:48:26Z</cp:lastPrinted>
  <dcterms:created xsi:type="dcterms:W3CDTF">2017-11-02T05:14:17Z</dcterms:created>
  <dcterms:modified xsi:type="dcterms:W3CDTF">2017-11-08T07:13:18Z</dcterms:modified>
</cp:coreProperties>
</file>