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ил 1" sheetId="1" r:id="rId1"/>
    <sheet name="Прил4" sheetId="2" r:id="rId2"/>
    <sheet name="Прил.6" sheetId="3" r:id="rId3"/>
    <sheet name="Прил.7" sheetId="4" r:id="rId4"/>
  </sheets>
  <definedNames>
    <definedName name="_xlnm.Print_Area" localSheetId="3">Прил.7!$A$1:$H$17</definedName>
  </definedNames>
  <calcPr calcId="145621"/>
</workbook>
</file>

<file path=xl/calcChain.xml><?xml version="1.0" encoding="utf-8"?>
<calcChain xmlns="http://schemas.openxmlformats.org/spreadsheetml/2006/main">
  <c r="C12" i="3" l="1"/>
  <c r="C10" i="3"/>
  <c r="B10" i="3"/>
  <c r="B12" i="3"/>
  <c r="E14" i="3"/>
  <c r="F14" i="3"/>
  <c r="G14" i="3"/>
  <c r="H14" i="3"/>
  <c r="I14" i="3"/>
  <c r="D14" i="3"/>
  <c r="E12" i="3"/>
  <c r="F12" i="3"/>
  <c r="G12" i="3"/>
  <c r="H12" i="3"/>
  <c r="I12" i="3"/>
  <c r="D12" i="3"/>
  <c r="E10" i="3"/>
  <c r="F10" i="3"/>
  <c r="G10" i="3"/>
  <c r="H10" i="3"/>
  <c r="I10" i="3"/>
  <c r="D10" i="3"/>
  <c r="E8" i="3"/>
  <c r="F8" i="3"/>
  <c r="G8" i="3"/>
  <c r="H8" i="3"/>
  <c r="I8" i="3"/>
  <c r="D8" i="3"/>
  <c r="C8" i="3"/>
  <c r="B8" i="3"/>
  <c r="D9" i="4" l="1"/>
  <c r="D10" i="4"/>
  <c r="E10" i="4"/>
  <c r="F10" i="4"/>
  <c r="G10" i="4"/>
  <c r="H10" i="4"/>
  <c r="E15" i="4"/>
  <c r="F15" i="4"/>
  <c r="G15" i="4"/>
  <c r="D15" i="4"/>
  <c r="E17" i="4"/>
  <c r="F17" i="4"/>
  <c r="G17" i="4"/>
  <c r="H17" i="4"/>
  <c r="D17" i="4"/>
  <c r="F11" i="4" l="1"/>
  <c r="G11" i="4"/>
  <c r="H11" i="4"/>
  <c r="E8" i="4"/>
  <c r="D8" i="4"/>
  <c r="E11" i="4"/>
  <c r="D11" i="4"/>
  <c r="C13" i="2" l="1"/>
  <c r="D13" i="2"/>
  <c r="E13" i="2"/>
  <c r="F13" i="2"/>
  <c r="G13" i="2"/>
  <c r="B13" i="2"/>
  <c r="B20" i="2" l="1"/>
  <c r="C6" i="2"/>
  <c r="D6" i="2"/>
  <c r="E6" i="2"/>
  <c r="F6" i="2"/>
  <c r="G6" i="2"/>
  <c r="B6" i="2"/>
  <c r="B19" i="2" s="1"/>
  <c r="G19" i="2"/>
  <c r="G20" i="2" s="1"/>
  <c r="F18" i="2"/>
  <c r="F19" i="2" s="1"/>
  <c r="F20" i="2" s="1"/>
  <c r="G18" i="2"/>
  <c r="B18" i="2"/>
  <c r="C11" i="3"/>
  <c r="D11" i="3"/>
  <c r="B11" i="3"/>
  <c r="D9" i="3"/>
  <c r="H9" i="3"/>
  <c r="H11" i="3" s="1"/>
  <c r="I9" i="3"/>
  <c r="C9" i="3"/>
  <c r="G9" i="4"/>
  <c r="G8" i="4" s="1"/>
  <c r="H9" i="4"/>
  <c r="H8" i="4" s="1"/>
  <c r="E9" i="4"/>
  <c r="F9" i="4"/>
  <c r="F8" i="4" s="1"/>
  <c r="E18" i="2" s="1"/>
  <c r="E19" i="2" s="1"/>
  <c r="E20" i="2" s="1"/>
  <c r="C9" i="4"/>
  <c r="B9" i="4"/>
  <c r="G9" i="3" l="1"/>
  <c r="G11" i="3" s="1"/>
  <c r="I11" i="3"/>
  <c r="H15" i="4"/>
  <c r="C8" i="4"/>
  <c r="C15" i="4" s="1"/>
  <c r="B8" i="4"/>
  <c r="B15" i="4" s="1"/>
  <c r="D18" i="2" l="1"/>
  <c r="D19" i="2" s="1"/>
  <c r="D20" i="2" s="1"/>
  <c r="F9" i="3"/>
  <c r="E9" i="3"/>
  <c r="C18" i="2"/>
  <c r="C19" i="2" s="1"/>
  <c r="C20" i="2" s="1"/>
  <c r="C10" i="4"/>
  <c r="B10" i="4"/>
  <c r="F11" i="3" l="1"/>
  <c r="E11" i="3"/>
</calcChain>
</file>

<file path=xl/sharedStrings.xml><?xml version="1.0" encoding="utf-8"?>
<sst xmlns="http://schemas.openxmlformats.org/spreadsheetml/2006/main" count="88" uniqueCount="53">
  <si>
    <t>Показатель</t>
  </si>
  <si>
    <t>Инвестиции, тыс. рублей</t>
  </si>
  <si>
    <t>Доходы</t>
  </si>
  <si>
    <t>1. Налоговые доходы, из них:</t>
  </si>
  <si>
    <t>Налог на доходы физических лиц</t>
  </si>
  <si>
    <t>Акцизы</t>
  </si>
  <si>
    <t>Налоги на имущество</t>
  </si>
  <si>
    <t>2. Неналоговые доходы</t>
  </si>
  <si>
    <t xml:space="preserve">3. Безвозмездные поступления  </t>
  </si>
  <si>
    <t>в том числе из федерального и областного бюджетов, из них:</t>
  </si>
  <si>
    <t>Дотации</t>
  </si>
  <si>
    <t>Субсидии</t>
  </si>
  <si>
    <t>Субвенции</t>
  </si>
  <si>
    <t>Иные межбюджетные трансферты</t>
  </si>
  <si>
    <t xml:space="preserve">Расходы </t>
  </si>
  <si>
    <t>Дефицит/профицит</t>
  </si>
  <si>
    <t>%</t>
  </si>
  <si>
    <t xml:space="preserve">Доходы, всего                 </t>
  </si>
  <si>
    <t xml:space="preserve">в % к ВРП                     </t>
  </si>
  <si>
    <t xml:space="preserve">Расходы, всего                      </t>
  </si>
  <si>
    <t xml:space="preserve">Дефицит/профицит              </t>
  </si>
  <si>
    <t>Муниципальный долг</t>
  </si>
  <si>
    <t>Темпы роста ВРП, в % к предыдущему году</t>
  </si>
  <si>
    <t>Реальные располагаемые денежные доходы населения,в % к предыдущему году</t>
  </si>
  <si>
    <t>Численность населения, тыс. человек</t>
  </si>
  <si>
    <t>Расходы, всего</t>
  </si>
  <si>
    <t>1. Программные расходы, всего</t>
  </si>
  <si>
    <t>Удельный вес (%)</t>
  </si>
  <si>
    <t>1.2 Муниципальная  программа 2</t>
  </si>
  <si>
    <t>1.3 Муниципальная программа …</t>
  </si>
  <si>
    <t>2. Непрограммные расходы, всего</t>
  </si>
  <si>
    <t>Приложение 1</t>
  </si>
  <si>
    <t>Приложение 2</t>
  </si>
  <si>
    <t>Приложение 3</t>
  </si>
  <si>
    <t>Приложение 4</t>
  </si>
  <si>
    <t>2019 г.</t>
  </si>
  <si>
    <t>2020 г.</t>
  </si>
  <si>
    <t>2021 г.</t>
  </si>
  <si>
    <t>2022 г.</t>
  </si>
  <si>
    <t>2023 г.</t>
  </si>
  <si>
    <t>Очередной 2018 г.</t>
  </si>
  <si>
    <t>Плановый период</t>
  </si>
  <si>
    <t>Текущий год (план по состоянию на 01.10.2017 г.)</t>
  </si>
  <si>
    <t>Отчетный 2016 год (факт)</t>
  </si>
  <si>
    <t>в тыс. руб.</t>
  </si>
  <si>
    <t xml:space="preserve">Показатели финансового обеспечения муниципальных программ муниципального образования 
Гостицкое сельское поселение Сланцевского муниципального района                                Ленинградской области
</t>
  </si>
  <si>
    <t xml:space="preserve">Основные характеристики бюджета муниципального образования
Гостицкое сельское поселение Сланцевского муниципального района Ленинградской области
</t>
  </si>
  <si>
    <t xml:space="preserve">Основные параметры бюджета муниципального образования
Гостицкое сельское поселение Сланцевского муниципального района
Ленинградской области
</t>
  </si>
  <si>
    <t xml:space="preserve">Основные показатели прогноза социально-экономического развития муниципального образования 
Гостицкое сельское поселение Сланцевского муниципального района Ленинградской области на долгосрочный период
</t>
  </si>
  <si>
    <t>1.1 Муниципальная программа "Развитие Гостицкого сельского поселения"</t>
  </si>
  <si>
    <t>3. Условно утверждаемые расходы (на основании статьи 184.1 Бюджетного кодекса РФ)</t>
  </si>
  <si>
    <t>х</t>
  </si>
  <si>
    <t>Валовый региональный продукт (ВРП), млн.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</si>
</sst>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2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164" fontId="4" fillId="0" borderId="4" xfId="0" applyNumberFormat="1" applyFont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0" fillId="0" borderId="3" xfId="0" applyBorder="1" applyAlignment="1">
      <alignment vertical="center"/>
    </xf>
    <xf numFmtId="165" fontId="4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view="pageBreakPreview" zoomScaleNormal="100" zoomScaleSheetLayoutView="100" workbookViewId="0">
      <selection activeCell="B10" sqref="B10:G11"/>
    </sheetView>
  </sheetViews>
  <sheetFormatPr defaultRowHeight="15" x14ac:dyDescent="0.25"/>
  <cols>
    <col min="1" max="1" width="32.5703125" customWidth="1"/>
    <col min="2" max="7" width="13.140625" customWidth="1"/>
  </cols>
  <sheetData>
    <row r="1" spans="1:7" ht="25.5" customHeight="1" x14ac:dyDescent="0.25">
      <c r="A1" s="25" t="s">
        <v>31</v>
      </c>
      <c r="B1" s="25"/>
      <c r="C1" s="25"/>
      <c r="D1" s="25"/>
      <c r="E1" s="25"/>
      <c r="F1" s="25"/>
      <c r="G1" s="25"/>
    </row>
    <row r="2" spans="1:7" ht="15.75" x14ac:dyDescent="0.25">
      <c r="A2" s="1"/>
    </row>
    <row r="3" spans="1:7" s="6" customFormat="1" ht="15.75" customHeight="1" x14ac:dyDescent="0.25">
      <c r="A3" s="5"/>
      <c r="B3" s="5"/>
      <c r="C3" s="5"/>
      <c r="D3" s="5"/>
      <c r="E3" s="5"/>
      <c r="F3" s="5"/>
      <c r="G3" s="5"/>
    </row>
    <row r="4" spans="1:7" s="6" customFormat="1" ht="90" customHeight="1" thickBot="1" x14ac:dyDescent="0.3">
      <c r="A4" s="24" t="s">
        <v>48</v>
      </c>
      <c r="B4" s="24"/>
      <c r="C4" s="24"/>
      <c r="D4" s="24"/>
      <c r="E4" s="24"/>
      <c r="F4" s="24"/>
      <c r="G4" s="24"/>
    </row>
    <row r="5" spans="1:7" ht="15.75" thickBot="1" x14ac:dyDescent="0.3">
      <c r="A5" s="26" t="s">
        <v>0</v>
      </c>
      <c r="B5" s="26" t="s">
        <v>40</v>
      </c>
      <c r="C5" s="29" t="s">
        <v>41</v>
      </c>
      <c r="D5" s="30"/>
      <c r="E5" s="30"/>
      <c r="F5" s="30"/>
      <c r="G5" s="31"/>
    </row>
    <row r="6" spans="1:7" ht="15.75" thickBot="1" x14ac:dyDescent="0.3">
      <c r="A6" s="27"/>
      <c r="B6" s="28"/>
      <c r="C6" s="3" t="s">
        <v>35</v>
      </c>
      <c r="D6" s="3" t="s">
        <v>36</v>
      </c>
      <c r="E6" s="3" t="s">
        <v>37</v>
      </c>
      <c r="F6" s="3" t="s">
        <v>38</v>
      </c>
      <c r="G6" s="3" t="s">
        <v>39</v>
      </c>
    </row>
    <row r="7" spans="1:7" ht="38.25" customHeight="1" thickBot="1" x14ac:dyDescent="0.3">
      <c r="A7" s="12" t="s">
        <v>52</v>
      </c>
      <c r="B7" s="23">
        <v>1031035</v>
      </c>
      <c r="C7" s="23">
        <v>1095780</v>
      </c>
      <c r="D7" s="23">
        <v>1174546</v>
      </c>
      <c r="E7" s="23">
        <v>1245019</v>
      </c>
      <c r="F7" s="23">
        <v>1319720</v>
      </c>
      <c r="G7" s="23">
        <v>1398903</v>
      </c>
    </row>
    <row r="8" spans="1:7" ht="30.75" thickBot="1" x14ac:dyDescent="0.3">
      <c r="A8" s="12" t="s">
        <v>22</v>
      </c>
      <c r="B8" s="21">
        <v>106.9</v>
      </c>
      <c r="C8" s="21">
        <v>106.3</v>
      </c>
      <c r="D8" s="21">
        <v>107.2</v>
      </c>
      <c r="E8" s="21">
        <v>106</v>
      </c>
      <c r="F8" s="21">
        <v>106</v>
      </c>
      <c r="G8" s="21">
        <v>106</v>
      </c>
    </row>
    <row r="9" spans="1:7" ht="49.5" customHeight="1" thickBot="1" x14ac:dyDescent="0.3">
      <c r="A9" s="12" t="s">
        <v>23</v>
      </c>
      <c r="B9" s="22">
        <v>101.5</v>
      </c>
      <c r="C9" s="22">
        <v>101.2</v>
      </c>
      <c r="D9" s="22">
        <v>101.1</v>
      </c>
      <c r="E9" s="22">
        <v>101.2</v>
      </c>
      <c r="F9" s="22">
        <v>101.2</v>
      </c>
      <c r="G9" s="22">
        <v>101.2</v>
      </c>
    </row>
    <row r="10" spans="1:7" ht="26.25" customHeight="1" thickBot="1" x14ac:dyDescent="0.3">
      <c r="A10" s="4" t="s">
        <v>1</v>
      </c>
      <c r="B10" s="16">
        <v>5000</v>
      </c>
      <c r="C10" s="16">
        <v>5000</v>
      </c>
      <c r="D10" s="16">
        <v>5000</v>
      </c>
      <c r="E10" s="16">
        <v>5000</v>
      </c>
      <c r="F10" s="16">
        <v>5000</v>
      </c>
      <c r="G10" s="16">
        <v>5000</v>
      </c>
    </row>
    <row r="11" spans="1:7" ht="33" customHeight="1" thickBot="1" x14ac:dyDescent="0.3">
      <c r="A11" s="4" t="s">
        <v>24</v>
      </c>
      <c r="B11" s="45">
        <v>1.59</v>
      </c>
      <c r="C11" s="45">
        <v>1.59</v>
      </c>
      <c r="D11" s="45">
        <v>1.59</v>
      </c>
      <c r="E11" s="45">
        <v>1.59</v>
      </c>
      <c r="F11" s="45">
        <v>1.59</v>
      </c>
      <c r="G11" s="45">
        <v>1.59</v>
      </c>
    </row>
    <row r="12" spans="1:7" ht="15.75" x14ac:dyDescent="0.25">
      <c r="A12" s="2"/>
    </row>
    <row r="22" spans="1:4" x14ac:dyDescent="0.25">
      <c r="D22" s="9"/>
    </row>
    <row r="23" spans="1:4" x14ac:dyDescent="0.25">
      <c r="D23" s="9"/>
    </row>
    <row r="24" spans="1:4" x14ac:dyDescent="0.25">
      <c r="A24" s="7"/>
    </row>
  </sheetData>
  <mergeCells count="5">
    <mergeCell ref="A4:G4"/>
    <mergeCell ref="A1:G1"/>
    <mergeCell ref="A5:A6"/>
    <mergeCell ref="B5:B6"/>
    <mergeCell ref="C5:G5"/>
  </mergeCells>
  <pageMargins left="1.1023622047244095" right="0.70866141732283472" top="0.74803149606299213" bottom="0.74803149606299213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view="pageBreakPreview" zoomScaleNormal="100" zoomScaleSheetLayoutView="100" workbookViewId="0">
      <selection activeCell="D12" sqref="D12"/>
    </sheetView>
  </sheetViews>
  <sheetFormatPr defaultRowHeight="15" x14ac:dyDescent="0.25"/>
  <cols>
    <col min="1" max="1" width="41.7109375" customWidth="1"/>
    <col min="2" max="7" width="13.42578125" customWidth="1"/>
  </cols>
  <sheetData>
    <row r="1" spans="1:7" ht="28.5" customHeight="1" x14ac:dyDescent="0.25">
      <c r="A1" s="25" t="s">
        <v>32</v>
      </c>
      <c r="B1" s="25"/>
      <c r="C1" s="25"/>
      <c r="D1" s="25"/>
      <c r="E1" s="25"/>
      <c r="F1" s="25"/>
      <c r="G1" s="25"/>
    </row>
    <row r="2" spans="1:7" ht="68.25" customHeight="1" x14ac:dyDescent="0.25">
      <c r="A2" s="32" t="s">
        <v>47</v>
      </c>
      <c r="B2" s="32"/>
      <c r="C2" s="32"/>
      <c r="D2" s="32"/>
      <c r="E2" s="32"/>
      <c r="F2" s="32"/>
      <c r="G2" s="32"/>
    </row>
    <row r="3" spans="1:7" ht="16.5" thickBot="1" x14ac:dyDescent="0.3">
      <c r="A3" s="13"/>
      <c r="B3" s="13"/>
      <c r="C3" s="13"/>
      <c r="D3" s="13"/>
      <c r="E3" s="13"/>
      <c r="F3" s="33" t="s">
        <v>44</v>
      </c>
      <c r="G3" s="34"/>
    </row>
    <row r="4" spans="1:7" ht="15.75" thickBot="1" x14ac:dyDescent="0.3">
      <c r="A4" s="26" t="s">
        <v>0</v>
      </c>
      <c r="B4" s="26" t="s">
        <v>40</v>
      </c>
      <c r="C4" s="29" t="s">
        <v>41</v>
      </c>
      <c r="D4" s="30"/>
      <c r="E4" s="30"/>
      <c r="F4" s="30"/>
      <c r="G4" s="31"/>
    </row>
    <row r="5" spans="1:7" ht="15.75" thickBot="1" x14ac:dyDescent="0.3">
      <c r="A5" s="27"/>
      <c r="B5" s="28"/>
      <c r="C5" s="3" t="s">
        <v>35</v>
      </c>
      <c r="D5" s="3" t="s">
        <v>36</v>
      </c>
      <c r="E5" s="3" t="s">
        <v>37</v>
      </c>
      <c r="F5" s="3" t="s">
        <v>38</v>
      </c>
      <c r="G5" s="3" t="s">
        <v>39</v>
      </c>
    </row>
    <row r="6" spans="1:7" ht="15.75" thickBot="1" x14ac:dyDescent="0.3">
      <c r="A6" s="10" t="s">
        <v>2</v>
      </c>
      <c r="B6" s="19">
        <f>Прил.6!D7</f>
        <v>11598</v>
      </c>
      <c r="C6" s="19">
        <f>Прил.6!E7</f>
        <v>10481.1</v>
      </c>
      <c r="D6" s="19">
        <f>Прил.6!F7</f>
        <v>10557</v>
      </c>
      <c r="E6" s="19">
        <f>Прил.6!G7</f>
        <v>10557</v>
      </c>
      <c r="F6" s="19">
        <f>Прил.6!H7</f>
        <v>10557</v>
      </c>
      <c r="G6" s="19">
        <f>Прил.6!I7</f>
        <v>10557</v>
      </c>
    </row>
    <row r="7" spans="1:7" ht="30" customHeight="1" thickBot="1" x14ac:dyDescent="0.3">
      <c r="A7" s="4" t="s">
        <v>3</v>
      </c>
      <c r="B7" s="16">
        <v>2403.5</v>
      </c>
      <c r="C7" s="16">
        <v>2498.5</v>
      </c>
      <c r="D7" s="16">
        <v>2588</v>
      </c>
      <c r="E7" s="16">
        <v>2588</v>
      </c>
      <c r="F7" s="16">
        <v>2588</v>
      </c>
      <c r="G7" s="16">
        <v>2588</v>
      </c>
    </row>
    <row r="8" spans="1:7" ht="21" customHeight="1" thickBot="1" x14ac:dyDescent="0.3">
      <c r="A8" s="4" t="s">
        <v>4</v>
      </c>
      <c r="B8" s="16">
        <v>985.4</v>
      </c>
      <c r="C8" s="16">
        <v>1044.5999999999999</v>
      </c>
      <c r="D8" s="16">
        <v>1107.2</v>
      </c>
      <c r="E8" s="16">
        <v>1107.2</v>
      </c>
      <c r="F8" s="16">
        <v>1107.2</v>
      </c>
      <c r="G8" s="16">
        <v>1107.2</v>
      </c>
    </row>
    <row r="9" spans="1:7" ht="20.25" customHeight="1" thickBot="1" x14ac:dyDescent="0.3">
      <c r="A9" s="11" t="s">
        <v>5</v>
      </c>
      <c r="B9" s="20">
        <v>229.3</v>
      </c>
      <c r="C9" s="20">
        <v>239.9</v>
      </c>
      <c r="D9" s="20">
        <v>241.5</v>
      </c>
      <c r="E9" s="20">
        <v>241.5</v>
      </c>
      <c r="F9" s="20">
        <v>241.5</v>
      </c>
      <c r="G9" s="20">
        <v>241.5</v>
      </c>
    </row>
    <row r="10" spans="1:7" ht="18.75" customHeight="1" thickBot="1" x14ac:dyDescent="0.3">
      <c r="A10" s="4" t="s">
        <v>6</v>
      </c>
      <c r="B10" s="16">
        <v>1186.3</v>
      </c>
      <c r="C10" s="16">
        <v>1211.5</v>
      </c>
      <c r="D10" s="16">
        <v>1236.8</v>
      </c>
      <c r="E10" s="16">
        <v>1236.8</v>
      </c>
      <c r="F10" s="16">
        <v>1236.8</v>
      </c>
      <c r="G10" s="16">
        <v>1236.8</v>
      </c>
    </row>
    <row r="11" spans="1:7" ht="32.25" customHeight="1" thickBot="1" x14ac:dyDescent="0.3">
      <c r="A11" s="4" t="s">
        <v>7</v>
      </c>
      <c r="B11" s="16">
        <v>787.8</v>
      </c>
      <c r="C11" s="16">
        <v>587.4</v>
      </c>
      <c r="D11" s="16">
        <v>457.4</v>
      </c>
      <c r="E11" s="16">
        <v>457.4</v>
      </c>
      <c r="F11" s="16">
        <v>457.4</v>
      </c>
      <c r="G11" s="16">
        <v>457.4</v>
      </c>
    </row>
    <row r="12" spans="1:7" ht="24.75" customHeight="1" thickBot="1" x14ac:dyDescent="0.3">
      <c r="A12" s="4" t="s">
        <v>8</v>
      </c>
      <c r="B12" s="16">
        <v>8406.7000000000007</v>
      </c>
      <c r="C12" s="16">
        <v>7395.2</v>
      </c>
      <c r="D12" s="16">
        <v>7511.6</v>
      </c>
      <c r="E12" s="16">
        <v>7511.6</v>
      </c>
      <c r="F12" s="16">
        <v>7511.6</v>
      </c>
      <c r="G12" s="16">
        <v>7511.6</v>
      </c>
    </row>
    <row r="13" spans="1:7" ht="36.75" customHeight="1" thickBot="1" x14ac:dyDescent="0.3">
      <c r="A13" s="4" t="s">
        <v>9</v>
      </c>
      <c r="B13" s="16">
        <f>SUM(B14:B17)</f>
        <v>1380.6000000000001</v>
      </c>
      <c r="C13" s="16">
        <f t="shared" ref="C13:G13" si="0">SUM(C14:C17)</f>
        <v>126.4</v>
      </c>
      <c r="D13" s="16">
        <f t="shared" si="0"/>
        <v>1</v>
      </c>
      <c r="E13" s="16">
        <f t="shared" si="0"/>
        <v>1</v>
      </c>
      <c r="F13" s="16">
        <f t="shared" si="0"/>
        <v>1</v>
      </c>
      <c r="G13" s="16">
        <f t="shared" si="0"/>
        <v>1</v>
      </c>
    </row>
    <row r="14" spans="1:7" ht="15.75" thickBot="1" x14ac:dyDescent="0.3">
      <c r="A14" s="4" t="s">
        <v>10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ht="18.75" customHeight="1" thickBot="1" x14ac:dyDescent="0.3">
      <c r="A15" s="4" t="s">
        <v>11</v>
      </c>
      <c r="B15" s="16">
        <v>1254.2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ht="17.25" customHeight="1" thickBot="1" x14ac:dyDescent="0.3">
      <c r="A16" s="4" t="s">
        <v>12</v>
      </c>
      <c r="B16" s="16">
        <v>126.4</v>
      </c>
      <c r="C16" s="16">
        <v>126.4</v>
      </c>
      <c r="D16" s="16">
        <v>1</v>
      </c>
      <c r="E16" s="16">
        <v>1</v>
      </c>
      <c r="F16" s="16">
        <v>1</v>
      </c>
      <c r="G16" s="16">
        <v>1</v>
      </c>
    </row>
    <row r="17" spans="1:7" ht="20.25" customHeight="1" thickBot="1" x14ac:dyDescent="0.3">
      <c r="A17" s="4" t="s">
        <v>13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ht="15.75" thickBot="1" x14ac:dyDescent="0.3">
      <c r="A18" s="10" t="s">
        <v>14</v>
      </c>
      <c r="B18" s="19">
        <f>Прил.7!C8</f>
        <v>11917.1</v>
      </c>
      <c r="C18" s="19">
        <f>Прил.7!D8</f>
        <v>10789.7</v>
      </c>
      <c r="D18" s="19">
        <f>Прил.7!E8</f>
        <v>10861.5</v>
      </c>
      <c r="E18" s="19">
        <f>Прил.7!F8</f>
        <v>10861.5</v>
      </c>
      <c r="F18" s="19">
        <f>Прил.7!G8</f>
        <v>10861.5</v>
      </c>
      <c r="G18" s="19">
        <f>Прил.7!H8</f>
        <v>10861.5</v>
      </c>
    </row>
    <row r="19" spans="1:7" ht="24.75" customHeight="1" thickBot="1" x14ac:dyDescent="0.3">
      <c r="A19" s="4" t="s">
        <v>15</v>
      </c>
      <c r="B19" s="16">
        <f>B6-B18</f>
        <v>-319.10000000000036</v>
      </c>
      <c r="C19" s="16">
        <f t="shared" ref="C19:G19" si="1">C6-C18</f>
        <v>-308.60000000000036</v>
      </c>
      <c r="D19" s="16">
        <f t="shared" si="1"/>
        <v>-304.5</v>
      </c>
      <c r="E19" s="16">
        <f t="shared" si="1"/>
        <v>-304.5</v>
      </c>
      <c r="F19" s="16">
        <f t="shared" si="1"/>
        <v>-304.5</v>
      </c>
      <c r="G19" s="16">
        <f t="shared" si="1"/>
        <v>-304.5</v>
      </c>
    </row>
    <row r="20" spans="1:7" ht="15.75" thickBot="1" x14ac:dyDescent="0.3">
      <c r="A20" s="4" t="s">
        <v>16</v>
      </c>
      <c r="B20" s="16">
        <f>(0-B19)/(B7+B11)*100</f>
        <v>9.9990599442233687</v>
      </c>
      <c r="C20" s="16">
        <f t="shared" ref="C20:G20" si="2">(0-C19)/(C7+C11)*100</f>
        <v>10.000324054570802</v>
      </c>
      <c r="D20" s="16">
        <f t="shared" si="2"/>
        <v>9.9986865436395878</v>
      </c>
      <c r="E20" s="16">
        <f t="shared" si="2"/>
        <v>9.9986865436395878</v>
      </c>
      <c r="F20" s="16">
        <f t="shared" si="2"/>
        <v>9.9986865436395878</v>
      </c>
      <c r="G20" s="16">
        <f t="shared" si="2"/>
        <v>9.9986865436395878</v>
      </c>
    </row>
  </sheetData>
  <mergeCells count="6">
    <mergeCell ref="A1:G1"/>
    <mergeCell ref="A2:G2"/>
    <mergeCell ref="A4:A5"/>
    <mergeCell ref="B4:B5"/>
    <mergeCell ref="C4:G4"/>
    <mergeCell ref="F3:G3"/>
  </mergeCells>
  <pageMargins left="1.1023622047244095" right="0.70866141732283472" top="0.74803149606299213" bottom="0.74803149606299213" header="0.31496062992125984" footer="0.31496062992125984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view="pageBreakPreview" zoomScaleNormal="100" zoomScaleSheetLayoutView="100" workbookViewId="0">
      <selection activeCell="F20" sqref="F20"/>
    </sheetView>
  </sheetViews>
  <sheetFormatPr defaultRowHeight="15" x14ac:dyDescent="0.25"/>
  <cols>
    <col min="1" max="1" width="19.85546875" customWidth="1"/>
    <col min="2" max="2" width="13.7109375" customWidth="1"/>
    <col min="3" max="3" width="17.5703125" customWidth="1"/>
    <col min="4" max="4" width="13.5703125" customWidth="1"/>
    <col min="5" max="5" width="11.28515625" customWidth="1"/>
    <col min="6" max="6" width="10.28515625" customWidth="1"/>
  </cols>
  <sheetData>
    <row r="1" spans="1:9" ht="15" customHeight="1" x14ac:dyDescent="0.25">
      <c r="A1" s="25" t="s">
        <v>33</v>
      </c>
      <c r="B1" s="25"/>
      <c r="C1" s="25"/>
      <c r="D1" s="25"/>
      <c r="E1" s="25"/>
      <c r="F1" s="25"/>
      <c r="G1" s="25"/>
      <c r="H1" s="25"/>
      <c r="I1" s="25"/>
    </row>
    <row r="2" spans="1:9" x14ac:dyDescent="0.25">
      <c r="A2" s="8"/>
      <c r="B2" s="8"/>
      <c r="C2" s="8"/>
      <c r="D2" s="8"/>
      <c r="E2" s="8"/>
      <c r="F2" s="8"/>
      <c r="G2" s="8"/>
      <c r="H2" s="8"/>
      <c r="I2" s="8"/>
    </row>
    <row r="3" spans="1:9" ht="67.5" customHeight="1" x14ac:dyDescent="0.25">
      <c r="A3" s="35" t="s">
        <v>46</v>
      </c>
      <c r="B3" s="36"/>
      <c r="C3" s="36"/>
      <c r="D3" s="36"/>
      <c r="E3" s="36"/>
      <c r="F3" s="36"/>
      <c r="G3" s="36"/>
      <c r="H3" s="36"/>
      <c r="I3" s="36"/>
    </row>
    <row r="4" spans="1:9" ht="16.5" thickBot="1" x14ac:dyDescent="0.3">
      <c r="H4" s="33" t="s">
        <v>44</v>
      </c>
      <c r="I4" s="34"/>
    </row>
    <row r="5" spans="1:9" ht="33" customHeight="1" thickBot="1" x14ac:dyDescent="0.3">
      <c r="A5" s="26" t="s">
        <v>0</v>
      </c>
      <c r="B5" s="26" t="s">
        <v>43</v>
      </c>
      <c r="C5" s="26" t="s">
        <v>42</v>
      </c>
      <c r="D5" s="26" t="s">
        <v>40</v>
      </c>
      <c r="E5" s="38" t="s">
        <v>41</v>
      </c>
      <c r="F5" s="39"/>
      <c r="G5" s="39"/>
      <c r="H5" s="39"/>
      <c r="I5" s="40"/>
    </row>
    <row r="6" spans="1:9" ht="33" customHeight="1" thickBot="1" x14ac:dyDescent="0.3">
      <c r="A6" s="37"/>
      <c r="B6" s="37"/>
      <c r="C6" s="37"/>
      <c r="D6" s="37"/>
      <c r="E6" s="3" t="s">
        <v>35</v>
      </c>
      <c r="F6" s="3" t="s">
        <v>36</v>
      </c>
      <c r="G6" s="3" t="s">
        <v>37</v>
      </c>
      <c r="H6" s="3" t="s">
        <v>38</v>
      </c>
      <c r="I6" s="3" t="s">
        <v>39</v>
      </c>
    </row>
    <row r="7" spans="1:9" ht="24.75" customHeight="1" thickBot="1" x14ac:dyDescent="0.3">
      <c r="A7" s="10" t="s">
        <v>17</v>
      </c>
      <c r="B7" s="17">
        <v>21912.5</v>
      </c>
      <c r="C7" s="17">
        <v>14557</v>
      </c>
      <c r="D7" s="17">
        <v>11598</v>
      </c>
      <c r="E7" s="17">
        <v>10481.1</v>
      </c>
      <c r="F7" s="17">
        <v>10557</v>
      </c>
      <c r="G7" s="17">
        <v>10557</v>
      </c>
      <c r="H7" s="17">
        <v>10557</v>
      </c>
      <c r="I7" s="17">
        <v>10557</v>
      </c>
    </row>
    <row r="8" spans="1:9" ht="15.75" thickBot="1" x14ac:dyDescent="0.3">
      <c r="A8" s="4" t="s">
        <v>18</v>
      </c>
      <c r="B8" s="18">
        <f>B7/907748000*100</f>
        <v>2.4139408734582726E-3</v>
      </c>
      <c r="C8" s="18">
        <f>C7/964653000*100</f>
        <v>1.5090400382313639E-3</v>
      </c>
      <c r="D8" s="18">
        <f>D7/('Прил 1'!B7*1000)*100</f>
        <v>1.1248890677814042E-3</v>
      </c>
      <c r="E8" s="18">
        <f>E7/('Прил 1'!C7*1000)*100</f>
        <v>9.5649674204676132E-4</v>
      </c>
      <c r="F8" s="18">
        <f>F7/('Прил 1'!D7*1000)*100</f>
        <v>8.988153720671647E-4</v>
      </c>
      <c r="G8" s="18">
        <f>G7/('Прил 1'!E7*1000)*100</f>
        <v>8.4793886679641038E-4</v>
      </c>
      <c r="H8" s="18">
        <f>H7/('Прил 1'!F7*1000)*100</f>
        <v>7.9994241202679354E-4</v>
      </c>
      <c r="I8" s="18">
        <f>I7/('Прил 1'!G7*1000)*100</f>
        <v>7.5466276074895831E-4</v>
      </c>
    </row>
    <row r="9" spans="1:9" ht="15.75" thickBot="1" x14ac:dyDescent="0.3">
      <c r="A9" s="10" t="s">
        <v>19</v>
      </c>
      <c r="B9" s="17">
        <v>17777.599999999999</v>
      </c>
      <c r="C9" s="17">
        <f>Прил.7!B8</f>
        <v>19273.8</v>
      </c>
      <c r="D9" s="17">
        <f>Прил.7!C8</f>
        <v>11917.1</v>
      </c>
      <c r="E9" s="17">
        <f>Прил.7!D8</f>
        <v>10789.7</v>
      </c>
      <c r="F9" s="17">
        <f>Прил.7!E8</f>
        <v>10861.5</v>
      </c>
      <c r="G9" s="17">
        <f>Прил.7!F8</f>
        <v>10861.5</v>
      </c>
      <c r="H9" s="17">
        <f>Прил.7!G8</f>
        <v>10861.5</v>
      </c>
      <c r="I9" s="17">
        <f>Прил.7!H8</f>
        <v>10861.5</v>
      </c>
    </row>
    <row r="10" spans="1:9" ht="15.75" thickBot="1" x14ac:dyDescent="0.3">
      <c r="A10" s="4" t="s">
        <v>18</v>
      </c>
      <c r="B10" s="18">
        <f>B9/907748000*100</f>
        <v>1.9584289913059569E-3</v>
      </c>
      <c r="C10" s="18">
        <f>C9/964653000*100</f>
        <v>1.9980034271390853E-3</v>
      </c>
      <c r="D10" s="18">
        <f>D9/('Прил 1'!B7*1000)*100</f>
        <v>1.1558385505826669E-3</v>
      </c>
      <c r="E10" s="18">
        <f>E9/('Прил 1'!C7*1000)*100</f>
        <v>9.846593294274399E-4</v>
      </c>
      <c r="F10" s="18">
        <f>F9/('Прил 1'!D7*1000)*100</f>
        <v>9.2474028262835178E-4</v>
      </c>
      <c r="G10" s="18">
        <f>G9/('Прил 1'!E7*1000)*100</f>
        <v>8.7239632487536327E-4</v>
      </c>
      <c r="H10" s="18">
        <f>H9/('Прил 1'!F7*1000)*100</f>
        <v>8.2301548813384668E-4</v>
      </c>
      <c r="I10" s="18">
        <f>I9/('Прил 1'!G7*1000)*100</f>
        <v>7.7642981679215792E-4</v>
      </c>
    </row>
    <row r="11" spans="1:9" ht="35.25" customHeight="1" thickBot="1" x14ac:dyDescent="0.3">
      <c r="A11" s="10" t="s">
        <v>20</v>
      </c>
      <c r="B11" s="17">
        <f>B7-B9</f>
        <v>4134.9000000000015</v>
      </c>
      <c r="C11" s="17">
        <f t="shared" ref="C11:I11" si="0">C7-C9</f>
        <v>-4716.7999999999993</v>
      </c>
      <c r="D11" s="17">
        <f t="shared" si="0"/>
        <v>-319.10000000000036</v>
      </c>
      <c r="E11" s="17">
        <f t="shared" si="0"/>
        <v>-308.60000000000036</v>
      </c>
      <c r="F11" s="17">
        <f t="shared" si="0"/>
        <v>-304.5</v>
      </c>
      <c r="G11" s="17">
        <f t="shared" si="0"/>
        <v>-304.5</v>
      </c>
      <c r="H11" s="17">
        <f t="shared" si="0"/>
        <v>-304.5</v>
      </c>
      <c r="I11" s="17">
        <f t="shared" si="0"/>
        <v>-304.5</v>
      </c>
    </row>
    <row r="12" spans="1:9" ht="15.75" thickBot="1" x14ac:dyDescent="0.3">
      <c r="A12" s="4" t="s">
        <v>18</v>
      </c>
      <c r="B12" s="18">
        <f>B11/907748000*100</f>
        <v>4.5551188215231557E-4</v>
      </c>
      <c r="C12" s="18">
        <f>C11/964653000*100</f>
        <v>-4.8896338890772116E-4</v>
      </c>
      <c r="D12" s="18">
        <f>D11/('Прил 1'!B7*1000)*100</f>
        <v>-3.0949482801262848E-5</v>
      </c>
      <c r="E12" s="18">
        <f>E11/('Прил 1'!C7*1000)*100</f>
        <v>-2.8162587380678638E-5</v>
      </c>
      <c r="F12" s="18">
        <f>F11/('Прил 1'!D7*1000)*100</f>
        <v>-2.592491056118705E-5</v>
      </c>
      <c r="G12" s="18">
        <f>G11/('Прил 1'!E7*1000)*100</f>
        <v>-2.4457458078953011E-5</v>
      </c>
      <c r="H12" s="18">
        <f>H11/('Прил 1'!F7*1000)*100</f>
        <v>-2.307307610705301E-5</v>
      </c>
      <c r="I12" s="18">
        <f>I11/('Прил 1'!G7*1000)*100</f>
        <v>-2.1767056043199565E-5</v>
      </c>
    </row>
    <row r="13" spans="1:9" ht="27.75" customHeight="1" thickBot="1" x14ac:dyDescent="0.3">
      <c r="A13" s="10" t="s">
        <v>21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</row>
    <row r="14" spans="1:9" ht="24" customHeight="1" thickBot="1" x14ac:dyDescent="0.3">
      <c r="A14" s="4" t="s">
        <v>18</v>
      </c>
      <c r="B14" s="18">
        <v>0</v>
      </c>
      <c r="C14" s="18">
        <v>0</v>
      </c>
      <c r="D14" s="18">
        <f>D13/('Прил 1'!B7*1000)*100</f>
        <v>0</v>
      </c>
      <c r="E14" s="18">
        <f>E13/('Прил 1'!C7*1000)*100</f>
        <v>0</v>
      </c>
      <c r="F14" s="18">
        <f>F13/('Прил 1'!D7*1000)*100</f>
        <v>0</v>
      </c>
      <c r="G14" s="18">
        <f>G13/('Прил 1'!E7*1000)*100</f>
        <v>0</v>
      </c>
      <c r="H14" s="18">
        <f>H13/('Прил 1'!F7*1000)*100</f>
        <v>0</v>
      </c>
      <c r="I14" s="18">
        <f>I13/('Прил 1'!G7*1000)*100</f>
        <v>0</v>
      </c>
    </row>
  </sheetData>
  <mergeCells count="8">
    <mergeCell ref="A1:I1"/>
    <mergeCell ref="A3:I3"/>
    <mergeCell ref="B5:B6"/>
    <mergeCell ref="C5:C6"/>
    <mergeCell ref="A5:A6"/>
    <mergeCell ref="D5:D6"/>
    <mergeCell ref="E5:I5"/>
    <mergeCell ref="H4:I4"/>
  </mergeCells>
  <pageMargins left="1.1023622047244095" right="0.31496062992125984" top="0.74803149606299213" bottom="0.74803149606299213" header="0.31496062992125984" footer="0.31496062992125984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7"/>
  <sheetViews>
    <sheetView view="pageBreakPreview" topLeftCell="A4" zoomScaleNormal="100" zoomScaleSheetLayoutView="100" workbookViewId="0">
      <selection activeCell="B16" sqref="B16"/>
    </sheetView>
  </sheetViews>
  <sheetFormatPr defaultRowHeight="15" x14ac:dyDescent="0.25"/>
  <cols>
    <col min="1" max="1" width="32.28515625" customWidth="1"/>
    <col min="2" max="2" width="17.28515625" customWidth="1"/>
    <col min="3" max="3" width="12.85546875" customWidth="1"/>
    <col min="4" max="7" width="10.42578125" customWidth="1"/>
  </cols>
  <sheetData>
    <row r="2" spans="1:8" ht="15.75" x14ac:dyDescent="0.25">
      <c r="A2" s="41" t="s">
        <v>34</v>
      </c>
      <c r="B2" s="41"/>
      <c r="C2" s="41"/>
      <c r="D2" s="41"/>
      <c r="E2" s="41"/>
      <c r="F2" s="41"/>
      <c r="G2" s="41"/>
    </row>
    <row r="3" spans="1:8" ht="15.75" x14ac:dyDescent="0.25">
      <c r="A3" s="1"/>
    </row>
    <row r="4" spans="1:8" s="5" customFormat="1" ht="89.25" customHeight="1" x14ac:dyDescent="0.25">
      <c r="A4" s="42" t="s">
        <v>45</v>
      </c>
      <c r="B4" s="43"/>
      <c r="C4" s="43"/>
      <c r="D4" s="43"/>
      <c r="E4" s="43"/>
      <c r="F4" s="43"/>
      <c r="G4" s="43"/>
    </row>
    <row r="5" spans="1:8" s="5" customFormat="1" ht="16.5" thickBot="1" x14ac:dyDescent="0.3">
      <c r="A5" s="14"/>
      <c r="B5" s="15"/>
      <c r="C5" s="15"/>
      <c r="D5" s="15"/>
      <c r="E5" s="15"/>
      <c r="F5" s="15"/>
      <c r="G5" s="33" t="s">
        <v>44</v>
      </c>
      <c r="H5" s="34"/>
    </row>
    <row r="6" spans="1:8" ht="24" customHeight="1" thickBot="1" x14ac:dyDescent="0.3">
      <c r="A6" s="26" t="s">
        <v>0</v>
      </c>
      <c r="B6" s="26" t="s">
        <v>42</v>
      </c>
      <c r="C6" s="26" t="s">
        <v>40</v>
      </c>
      <c r="D6" s="38" t="s">
        <v>41</v>
      </c>
      <c r="E6" s="39"/>
      <c r="F6" s="39"/>
      <c r="G6" s="39"/>
      <c r="H6" s="40"/>
    </row>
    <row r="7" spans="1:8" ht="32.25" customHeight="1" thickBot="1" x14ac:dyDescent="0.3">
      <c r="A7" s="44"/>
      <c r="B7" s="37"/>
      <c r="C7" s="37"/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</row>
    <row r="8" spans="1:8" ht="42.75" customHeight="1" thickBot="1" x14ac:dyDescent="0.3">
      <c r="A8" s="4" t="s">
        <v>25</v>
      </c>
      <c r="B8" s="16">
        <f>B9+B14</f>
        <v>19273.8</v>
      </c>
      <c r="C8" s="16">
        <f t="shared" ref="C8" si="0">C9+C14</f>
        <v>11917.1</v>
      </c>
      <c r="D8" s="16">
        <f>D9+D14+D16</f>
        <v>10789.7</v>
      </c>
      <c r="E8" s="16">
        <f t="shared" ref="E8:H8" si="1">E9+E14+E16</f>
        <v>10861.5</v>
      </c>
      <c r="F8" s="16">
        <f t="shared" si="1"/>
        <v>10861.5</v>
      </c>
      <c r="G8" s="16">
        <f t="shared" si="1"/>
        <v>10861.5</v>
      </c>
      <c r="H8" s="16">
        <f t="shared" si="1"/>
        <v>10861.5</v>
      </c>
    </row>
    <row r="9" spans="1:8" ht="22.5" customHeight="1" thickBot="1" x14ac:dyDescent="0.3">
      <c r="A9" s="4" t="s">
        <v>26</v>
      </c>
      <c r="B9" s="16">
        <f>B11</f>
        <v>19262.5</v>
      </c>
      <c r="C9" s="16">
        <f>C11</f>
        <v>11917.1</v>
      </c>
      <c r="D9" s="16">
        <f>D11</f>
        <v>10530.6</v>
      </c>
      <c r="E9" s="16">
        <f t="shared" ref="E9:H9" si="2">E11</f>
        <v>10333.4</v>
      </c>
      <c r="F9" s="16">
        <f t="shared" si="2"/>
        <v>10333.4</v>
      </c>
      <c r="G9" s="16">
        <f t="shared" si="2"/>
        <v>10333.4</v>
      </c>
      <c r="H9" s="16">
        <f t="shared" si="2"/>
        <v>10333.4</v>
      </c>
    </row>
    <row r="10" spans="1:8" ht="27.75" customHeight="1" thickBot="1" x14ac:dyDescent="0.3">
      <c r="A10" s="4" t="s">
        <v>27</v>
      </c>
      <c r="B10" s="16">
        <f>B9/B8*100</f>
        <v>99.941371187830114</v>
      </c>
      <c r="C10" s="16">
        <f t="shared" ref="C10:H10" si="3">C9/C8*100</f>
        <v>100</v>
      </c>
      <c r="D10" s="16">
        <f t="shared" si="3"/>
        <v>97.598635735933343</v>
      </c>
      <c r="E10" s="16">
        <f t="shared" si="3"/>
        <v>95.137872301247512</v>
      </c>
      <c r="F10" s="16">
        <f t="shared" si="3"/>
        <v>95.137872301247512</v>
      </c>
      <c r="G10" s="16">
        <f t="shared" si="3"/>
        <v>95.137872301247512</v>
      </c>
      <c r="H10" s="16">
        <f t="shared" si="3"/>
        <v>95.137872301247512</v>
      </c>
    </row>
    <row r="11" spans="1:8" ht="59.25" customHeight="1" thickBot="1" x14ac:dyDescent="0.3">
      <c r="A11" s="4" t="s">
        <v>49</v>
      </c>
      <c r="B11" s="16">
        <v>19262.5</v>
      </c>
      <c r="C11" s="16">
        <v>11917.1</v>
      </c>
      <c r="D11" s="16">
        <f>10530.6</f>
        <v>10530.6</v>
      </c>
      <c r="E11" s="16">
        <f>10333.4</f>
        <v>10333.4</v>
      </c>
      <c r="F11" s="16">
        <f t="shared" ref="F11:H11" si="4">10333.4</f>
        <v>10333.4</v>
      </c>
      <c r="G11" s="16">
        <f t="shared" si="4"/>
        <v>10333.4</v>
      </c>
      <c r="H11" s="16">
        <f t="shared" si="4"/>
        <v>10333.4</v>
      </c>
    </row>
    <row r="12" spans="1:8" ht="30.75" hidden="1" customHeight="1" thickBot="1" x14ac:dyDescent="0.3">
      <c r="A12" s="4" t="s">
        <v>28</v>
      </c>
      <c r="B12" s="16"/>
      <c r="C12" s="16"/>
      <c r="D12" s="16"/>
      <c r="E12" s="16"/>
      <c r="F12" s="16"/>
      <c r="G12" s="16"/>
      <c r="H12" s="16"/>
    </row>
    <row r="13" spans="1:8" ht="29.25" hidden="1" customHeight="1" thickBot="1" x14ac:dyDescent="0.3">
      <c r="A13" s="4" t="s">
        <v>29</v>
      </c>
      <c r="B13" s="16"/>
      <c r="C13" s="16"/>
      <c r="D13" s="16"/>
      <c r="E13" s="16"/>
      <c r="F13" s="16"/>
      <c r="G13" s="16"/>
      <c r="H13" s="16"/>
    </row>
    <row r="14" spans="1:8" ht="28.5" customHeight="1" thickBot="1" x14ac:dyDescent="0.3">
      <c r="A14" s="4" t="s">
        <v>30</v>
      </c>
      <c r="B14" s="16">
        <v>11.3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</row>
    <row r="15" spans="1:8" ht="25.5" customHeight="1" thickBot="1" x14ac:dyDescent="0.3">
      <c r="A15" s="4" t="s">
        <v>27</v>
      </c>
      <c r="B15" s="16">
        <f>B14/B8*100</f>
        <v>5.8628812169888668E-2</v>
      </c>
      <c r="C15" s="16">
        <f t="shared" ref="C15:H15" si="5">C14/C8*100</f>
        <v>0</v>
      </c>
      <c r="D15" s="16">
        <f>D14/D8*100</f>
        <v>0</v>
      </c>
      <c r="E15" s="16">
        <f t="shared" ref="E15:G15" si="6">E14/E8*100</f>
        <v>0</v>
      </c>
      <c r="F15" s="16">
        <f t="shared" si="6"/>
        <v>0</v>
      </c>
      <c r="G15" s="16">
        <f t="shared" si="6"/>
        <v>0</v>
      </c>
      <c r="H15" s="16">
        <f t="shared" si="5"/>
        <v>0</v>
      </c>
    </row>
    <row r="16" spans="1:8" ht="52.5" customHeight="1" thickBot="1" x14ac:dyDescent="0.3">
      <c r="A16" s="4" t="s">
        <v>50</v>
      </c>
      <c r="B16" s="16" t="s">
        <v>51</v>
      </c>
      <c r="C16" s="16" t="s">
        <v>51</v>
      </c>
      <c r="D16" s="16">
        <v>259.10000000000002</v>
      </c>
      <c r="E16" s="16">
        <v>528.1</v>
      </c>
      <c r="F16" s="16">
        <v>528.1</v>
      </c>
      <c r="G16" s="16">
        <v>528.1</v>
      </c>
      <c r="H16" s="16">
        <v>528.1</v>
      </c>
    </row>
    <row r="17" spans="1:8" ht="25.5" customHeight="1" thickBot="1" x14ac:dyDescent="0.3">
      <c r="A17" s="4" t="s">
        <v>27</v>
      </c>
      <c r="B17" s="16" t="s">
        <v>51</v>
      </c>
      <c r="C17" s="16" t="s">
        <v>51</v>
      </c>
      <c r="D17" s="16">
        <f>D16/D8*100</f>
        <v>2.4013642640666562</v>
      </c>
      <c r="E17" s="16">
        <f t="shared" ref="E17:H17" si="7">E16/E8*100</f>
        <v>4.8621276987524746</v>
      </c>
      <c r="F17" s="16">
        <f t="shared" si="7"/>
        <v>4.8621276987524746</v>
      </c>
      <c r="G17" s="16">
        <f t="shared" si="7"/>
        <v>4.8621276987524746</v>
      </c>
      <c r="H17" s="16">
        <f t="shared" si="7"/>
        <v>4.8621276987524746</v>
      </c>
    </row>
  </sheetData>
  <mergeCells count="7">
    <mergeCell ref="A2:G2"/>
    <mergeCell ref="A4:G4"/>
    <mergeCell ref="B6:B7"/>
    <mergeCell ref="C6:C7"/>
    <mergeCell ref="D6:H6"/>
    <mergeCell ref="A6:A7"/>
    <mergeCell ref="G5:H5"/>
  </mergeCells>
  <pageMargins left="1.1023622047244095" right="0.31496062992125984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 1</vt:lpstr>
      <vt:lpstr>Прил4</vt:lpstr>
      <vt:lpstr>Прил.6</vt:lpstr>
      <vt:lpstr>Прил.7</vt:lpstr>
      <vt:lpstr>Прил.7!Область_печати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2017-11-03T14:48:57Z</dcterms:modified>
</cp:coreProperties>
</file>