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2" i="1"/>
  <c r="I182"/>
  <c r="H182"/>
  <c r="D181"/>
  <c r="F58"/>
  <c r="H58"/>
  <c r="I87"/>
  <c r="H87"/>
  <c r="G87"/>
  <c r="F87"/>
  <c r="E87"/>
  <c r="D87"/>
  <c r="I86"/>
  <c r="H86"/>
  <c r="G86"/>
  <c r="F86"/>
  <c r="E86"/>
  <c r="I85"/>
  <c r="H85"/>
  <c r="G85"/>
  <c r="F85"/>
  <c r="E85"/>
  <c r="I83"/>
  <c r="H83"/>
  <c r="G83"/>
  <c r="F83"/>
  <c r="E83"/>
  <c r="D82"/>
  <c r="D80"/>
  <c r="D79"/>
  <c r="D77"/>
  <c r="D76"/>
  <c r="D75"/>
  <c r="D74"/>
  <c r="D73"/>
  <c r="D72"/>
  <c r="D71"/>
  <c r="D69"/>
  <c r="D85" s="1"/>
  <c r="I68"/>
  <c r="I84" s="1"/>
  <c r="H68"/>
  <c r="H84" s="1"/>
  <c r="G68"/>
  <c r="G84" s="1"/>
  <c r="F68"/>
  <c r="F84" s="1"/>
  <c r="E68"/>
  <c r="E84" s="1"/>
  <c r="D66"/>
  <c r="D83" s="1"/>
  <c r="I60"/>
  <c r="H60"/>
  <c r="G60"/>
  <c r="F60"/>
  <c r="E60"/>
  <c r="I59"/>
  <c r="H59"/>
  <c r="G59"/>
  <c r="F59"/>
  <c r="E59"/>
  <c r="G58"/>
  <c r="I57"/>
  <c r="H57"/>
  <c r="G57"/>
  <c r="F57"/>
  <c r="E57"/>
  <c r="I56"/>
  <c r="H56"/>
  <c r="G56"/>
  <c r="F56"/>
  <c r="E56"/>
  <c r="D55"/>
  <c r="D53"/>
  <c r="D52"/>
  <c r="D50"/>
  <c r="D49"/>
  <c r="D60" s="1"/>
  <c r="D48"/>
  <c r="D47"/>
  <c r="D46"/>
  <c r="D45"/>
  <c r="D44"/>
  <c r="D42"/>
  <c r="I41"/>
  <c r="I58" s="1"/>
  <c r="E41"/>
  <c r="E58" s="1"/>
  <c r="D40"/>
  <c r="D39"/>
  <c r="I24"/>
  <c r="H24"/>
  <c r="G24"/>
  <c r="F24"/>
  <c r="E24"/>
  <c r="I23"/>
  <c r="H23"/>
  <c r="G23"/>
  <c r="G95" s="1"/>
  <c r="F23"/>
  <c r="E23"/>
  <c r="I22"/>
  <c r="H22"/>
  <c r="G22"/>
  <c r="F22"/>
  <c r="E22"/>
  <c r="I21"/>
  <c r="H21"/>
  <c r="G21"/>
  <c r="F21"/>
  <c r="E21"/>
  <c r="I20"/>
  <c r="H20"/>
  <c r="G20"/>
  <c r="F20"/>
  <c r="E20"/>
  <c r="D15"/>
  <c r="D24" s="1"/>
  <c r="D14"/>
  <c r="D23" s="1"/>
  <c r="D13"/>
  <c r="D22" s="1"/>
  <c r="D12"/>
  <c r="D21" s="1"/>
  <c r="D11"/>
  <c r="D20" s="1"/>
  <c r="D261"/>
  <c r="D260"/>
  <c r="D259"/>
  <c r="D258"/>
  <c r="D257"/>
  <c r="D207"/>
  <c r="D206"/>
  <c r="H174"/>
  <c r="D176"/>
  <c r="D175"/>
  <c r="H234"/>
  <c r="H199"/>
  <c r="H125"/>
  <c r="E335"/>
  <c r="F335"/>
  <c r="G335"/>
  <c r="H335"/>
  <c r="I335"/>
  <c r="H334"/>
  <c r="E334"/>
  <c r="E336" s="1"/>
  <c r="F334"/>
  <c r="F336" s="1"/>
  <c r="G334"/>
  <c r="I334"/>
  <c r="D327"/>
  <c r="D325"/>
  <c r="I336" l="1"/>
  <c r="H336"/>
  <c r="G336"/>
  <c r="I94"/>
  <c r="E94"/>
  <c r="D335"/>
  <c r="G61"/>
  <c r="H34"/>
  <c r="F95"/>
  <c r="G34"/>
  <c r="D56"/>
  <c r="H94"/>
  <c r="H95"/>
  <c r="I93"/>
  <c r="I96"/>
  <c r="E61"/>
  <c r="F34"/>
  <c r="D59"/>
  <c r="D95" s="1"/>
  <c r="G94"/>
  <c r="E34"/>
  <c r="I34"/>
  <c r="E95"/>
  <c r="I95"/>
  <c r="F94"/>
  <c r="D34"/>
  <c r="D182"/>
  <c r="H61"/>
  <c r="F61"/>
  <c r="D86"/>
  <c r="D57"/>
  <c r="I61"/>
  <c r="G92"/>
  <c r="E96"/>
  <c r="F93"/>
  <c r="H93"/>
  <c r="E93"/>
  <c r="G96"/>
  <c r="F96"/>
  <c r="D96"/>
  <c r="H96"/>
  <c r="H92"/>
  <c r="D92"/>
  <c r="G93"/>
  <c r="G88"/>
  <c r="F88"/>
  <c r="E88"/>
  <c r="I88"/>
  <c r="H88"/>
  <c r="F92"/>
  <c r="E92"/>
  <c r="I92"/>
  <c r="D41"/>
  <c r="D58" s="1"/>
  <c r="D68"/>
  <c r="D84" s="1"/>
  <c r="D205"/>
  <c r="H97" l="1"/>
  <c r="D93"/>
  <c r="I97"/>
  <c r="D61"/>
  <c r="D94"/>
  <c r="E97"/>
  <c r="F97"/>
  <c r="G97"/>
  <c r="D88"/>
  <c r="D167"/>
  <c r="D170"/>
  <c r="D169"/>
  <c r="D168"/>
  <c r="D166"/>
  <c r="H159"/>
  <c r="H160"/>
  <c r="D156"/>
  <c r="D155"/>
  <c r="D144"/>
  <c r="D143"/>
  <c r="D140"/>
  <c r="D139"/>
  <c r="H116"/>
  <c r="H115"/>
  <c r="D104"/>
  <c r="D103"/>
  <c r="D114"/>
  <c r="H265"/>
  <c r="D238"/>
  <c r="D237"/>
  <c r="G199"/>
  <c r="D108"/>
  <c r="F234"/>
  <c r="F265" s="1"/>
  <c r="I234"/>
  <c r="I265" s="1"/>
  <c r="D236"/>
  <c r="D235"/>
  <c r="H198"/>
  <c r="D333"/>
  <c r="D331"/>
  <c r="D330"/>
  <c r="D328"/>
  <c r="D326"/>
  <c r="D324"/>
  <c r="E264"/>
  <c r="F264"/>
  <c r="G264"/>
  <c r="H264"/>
  <c r="I264"/>
  <c r="G265"/>
  <c r="E265"/>
  <c r="D256"/>
  <c r="D255"/>
  <c r="D242"/>
  <c r="D241"/>
  <c r="G198"/>
  <c r="G216" s="1"/>
  <c r="D180"/>
  <c r="D179"/>
  <c r="H124"/>
  <c r="H130" s="1"/>
  <c r="F199"/>
  <c r="G213"/>
  <c r="H213"/>
  <c r="H217" s="1"/>
  <c r="I213"/>
  <c r="I211" s="1"/>
  <c r="F198"/>
  <c r="E198"/>
  <c r="E199"/>
  <c r="D201"/>
  <c r="D200"/>
  <c r="F174"/>
  <c r="I174"/>
  <c r="D173"/>
  <c r="G116"/>
  <c r="F116"/>
  <c r="E116"/>
  <c r="E115"/>
  <c r="F115"/>
  <c r="G115"/>
  <c r="I116"/>
  <c r="I115"/>
  <c r="D112"/>
  <c r="D111"/>
  <c r="E354"/>
  <c r="F354"/>
  <c r="G354"/>
  <c r="H354"/>
  <c r="I354"/>
  <c r="H212"/>
  <c r="D142"/>
  <c r="D141"/>
  <c r="D341"/>
  <c r="D354" s="1"/>
  <c r="D350"/>
  <c r="D348"/>
  <c r="I278"/>
  <c r="H278"/>
  <c r="G278"/>
  <c r="F278"/>
  <c r="E278"/>
  <c r="I277"/>
  <c r="H277"/>
  <c r="G277"/>
  <c r="F277"/>
  <c r="E277"/>
  <c r="D276"/>
  <c r="D275"/>
  <c r="D274"/>
  <c r="D273"/>
  <c r="D272"/>
  <c r="D271"/>
  <c r="I212"/>
  <c r="E343"/>
  <c r="E355" s="1"/>
  <c r="F343"/>
  <c r="F355" s="1"/>
  <c r="G343"/>
  <c r="G355" s="1"/>
  <c r="H343"/>
  <c r="H355" s="1"/>
  <c r="I343"/>
  <c r="I355" s="1"/>
  <c r="D353"/>
  <c r="D351"/>
  <c r="I198"/>
  <c r="I199"/>
  <c r="E213"/>
  <c r="E212"/>
  <c r="F213"/>
  <c r="F212"/>
  <c r="E186"/>
  <c r="E190" s="1"/>
  <c r="E185"/>
  <c r="E189" s="1"/>
  <c r="F186"/>
  <c r="F185"/>
  <c r="F189" s="1"/>
  <c r="G186"/>
  <c r="G190" s="1"/>
  <c r="G185"/>
  <c r="G189" s="1"/>
  <c r="I186"/>
  <c r="I185"/>
  <c r="I189" s="1"/>
  <c r="H186"/>
  <c r="H190" s="1"/>
  <c r="H185"/>
  <c r="H189" s="1"/>
  <c r="E125"/>
  <c r="E131" s="1"/>
  <c r="E124"/>
  <c r="G125"/>
  <c r="G131" s="1"/>
  <c r="G124"/>
  <c r="G130" s="1"/>
  <c r="F125"/>
  <c r="F131" s="1"/>
  <c r="F124"/>
  <c r="F130" s="1"/>
  <c r="H131"/>
  <c r="I125"/>
  <c r="I131" s="1"/>
  <c r="I124"/>
  <c r="I130" s="1"/>
  <c r="D127"/>
  <c r="D126"/>
  <c r="I356" l="1"/>
  <c r="E356"/>
  <c r="F356"/>
  <c r="G356"/>
  <c r="H356"/>
  <c r="E279"/>
  <c r="I279"/>
  <c r="I266"/>
  <c r="D278"/>
  <c r="H279"/>
  <c r="F266"/>
  <c r="G279"/>
  <c r="F279"/>
  <c r="D277"/>
  <c r="H266"/>
  <c r="G266"/>
  <c r="E266"/>
  <c r="H191"/>
  <c r="G191"/>
  <c r="E191"/>
  <c r="H161"/>
  <c r="G132"/>
  <c r="I132"/>
  <c r="H132"/>
  <c r="F132"/>
  <c r="G117"/>
  <c r="H117"/>
  <c r="F117"/>
  <c r="I117"/>
  <c r="E117"/>
  <c r="E217"/>
  <c r="F190"/>
  <c r="F191" s="1"/>
  <c r="F216"/>
  <c r="D334"/>
  <c r="D336" s="1"/>
  <c r="H216"/>
  <c r="H218" s="1"/>
  <c r="I190"/>
  <c r="I191" s="1"/>
  <c r="D97"/>
  <c r="F217"/>
  <c r="D199"/>
  <c r="D198"/>
  <c r="G217"/>
  <c r="G218" s="1"/>
  <c r="E216"/>
  <c r="D174"/>
  <c r="I216"/>
  <c r="F211"/>
  <c r="E211"/>
  <c r="G211"/>
  <c r="E210"/>
  <c r="D210" s="1"/>
  <c r="I217"/>
  <c r="D186"/>
  <c r="D213"/>
  <c r="D124"/>
  <c r="E130"/>
  <c r="E132" s="1"/>
  <c r="D212"/>
  <c r="D185"/>
  <c r="D279" l="1"/>
  <c r="F218"/>
  <c r="I218"/>
  <c r="E218"/>
  <c r="D211"/>
  <c r="D347"/>
  <c r="D346"/>
  <c r="D345"/>
  <c r="D344"/>
  <c r="D343" l="1"/>
  <c r="D355" s="1"/>
  <c r="D356" s="1"/>
  <c r="E309"/>
  <c r="E361" s="1"/>
  <c r="F309"/>
  <c r="F361" s="1"/>
  <c r="G309"/>
  <c r="G361" s="1"/>
  <c r="H309"/>
  <c r="H361" s="1"/>
  <c r="I309"/>
  <c r="I361" s="1"/>
  <c r="E308"/>
  <c r="F308"/>
  <c r="G308"/>
  <c r="H308"/>
  <c r="I308"/>
  <c r="D303"/>
  <c r="D309" s="1"/>
  <c r="D302"/>
  <c r="D308" s="1"/>
  <c r="I289"/>
  <c r="E289"/>
  <c r="F289"/>
  <c r="G289"/>
  <c r="H289"/>
  <c r="E288"/>
  <c r="E290" s="1"/>
  <c r="F288"/>
  <c r="F290" s="1"/>
  <c r="G288"/>
  <c r="G290" s="1"/>
  <c r="H288"/>
  <c r="I288"/>
  <c r="D287"/>
  <c r="D286"/>
  <c r="D285"/>
  <c r="D284"/>
  <c r="D254"/>
  <c r="D253"/>
  <c r="D252"/>
  <c r="D251"/>
  <c r="D250"/>
  <c r="D249"/>
  <c r="D248"/>
  <c r="D247"/>
  <c r="D246"/>
  <c r="D245"/>
  <c r="D244"/>
  <c r="D243"/>
  <c r="D240"/>
  <c r="D239"/>
  <c r="D263"/>
  <c r="D262"/>
  <c r="D234"/>
  <c r="D233"/>
  <c r="D232"/>
  <c r="D231"/>
  <c r="D230"/>
  <c r="D229"/>
  <c r="D228"/>
  <c r="D227"/>
  <c r="D226"/>
  <c r="D225"/>
  <c r="D224"/>
  <c r="D223"/>
  <c r="D203"/>
  <c r="D202"/>
  <c r="D215"/>
  <c r="D214"/>
  <c r="D209"/>
  <c r="D208"/>
  <c r="D204"/>
  <c r="D197"/>
  <c r="D196"/>
  <c r="D188"/>
  <c r="D187"/>
  <c r="D184"/>
  <c r="D183"/>
  <c r="D178"/>
  <c r="D177"/>
  <c r="D172"/>
  <c r="D190" s="1"/>
  <c r="D171"/>
  <c r="D189" s="1"/>
  <c r="E160"/>
  <c r="F160"/>
  <c r="G160"/>
  <c r="I160"/>
  <c r="E159"/>
  <c r="E161" s="1"/>
  <c r="F159"/>
  <c r="G159"/>
  <c r="I159"/>
  <c r="D137"/>
  <c r="D154"/>
  <c r="D153"/>
  <c r="D152"/>
  <c r="D151"/>
  <c r="D150"/>
  <c r="D149"/>
  <c r="D158"/>
  <c r="D157"/>
  <c r="D148"/>
  <c r="D147"/>
  <c r="D146"/>
  <c r="D145"/>
  <c r="D138"/>
  <c r="D129"/>
  <c r="D128"/>
  <c r="D125"/>
  <c r="D123"/>
  <c r="D122"/>
  <c r="D113"/>
  <c r="D110"/>
  <c r="D109"/>
  <c r="D107"/>
  <c r="D106"/>
  <c r="D105"/>
  <c r="H319" l="1"/>
  <c r="G360"/>
  <c r="G362" s="1"/>
  <c r="G319"/>
  <c r="I360"/>
  <c r="I362" s="1"/>
  <c r="I319"/>
  <c r="E360"/>
  <c r="E362" s="1"/>
  <c r="E319"/>
  <c r="D360"/>
  <c r="D362" s="1"/>
  <c r="D319"/>
  <c r="F360"/>
  <c r="F362" s="1"/>
  <c r="F319"/>
  <c r="I290"/>
  <c r="H294"/>
  <c r="H290"/>
  <c r="D289"/>
  <c r="D288"/>
  <c r="G161"/>
  <c r="D191"/>
  <c r="I161"/>
  <c r="F161"/>
  <c r="D160"/>
  <c r="G295"/>
  <c r="G367" s="1"/>
  <c r="D217"/>
  <c r="D216"/>
  <c r="D361"/>
  <c r="D264"/>
  <c r="D265"/>
  <c r="H360"/>
  <c r="H362" s="1"/>
  <c r="I294"/>
  <c r="E294"/>
  <c r="I295"/>
  <c r="I367" s="1"/>
  <c r="F294"/>
  <c r="D159"/>
  <c r="G294"/>
  <c r="D115"/>
  <c r="D116"/>
  <c r="E295"/>
  <c r="H295"/>
  <c r="F295"/>
  <c r="D130"/>
  <c r="D131"/>
  <c r="H296" l="1"/>
  <c r="E296"/>
  <c r="E368" s="1"/>
  <c r="G296"/>
  <c r="G368" s="1"/>
  <c r="F296"/>
  <c r="I296"/>
  <c r="I368" s="1"/>
  <c r="E366"/>
  <c r="F366"/>
  <c r="F368"/>
  <c r="H366"/>
  <c r="D290"/>
  <c r="D266"/>
  <c r="D218"/>
  <c r="D161"/>
  <c r="D132"/>
  <c r="D117"/>
  <c r="G366"/>
  <c r="I366"/>
  <c r="H368"/>
  <c r="F367"/>
  <c r="H367"/>
  <c r="E367"/>
  <c r="D294"/>
  <c r="D295"/>
  <c r="D367" s="1"/>
  <c r="D296" l="1"/>
  <c r="D368" s="1"/>
  <c r="D366"/>
</calcChain>
</file>

<file path=xl/sharedStrings.xml><?xml version="1.0" encoding="utf-8"?>
<sst xmlns="http://schemas.openxmlformats.org/spreadsheetml/2006/main" count="210" uniqueCount="132">
  <si>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</si>
  <si>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</si>
  <si>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</si>
  <si>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</si>
  <si>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</si>
  <si>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</si>
  <si>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</si>
  <si>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</si>
  <si>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</si>
  <si>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</si>
  <si>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</si>
  <si>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</si>
  <si>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</si>
  <si>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</si>
  <si>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</si>
  <si>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</si>
  <si>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</si>
  <si>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</si>
  <si>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</si>
  <si>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</si>
  <si>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</si>
  <si>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</si>
  <si>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</si>
  <si>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</si>
  <si>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</si>
  <si>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</si>
  <si>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</si>
  <si>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</si>
  <si>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</si>
  <si>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</si>
  <si>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</si>
  <si>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</si>
  <si>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</si>
  <si>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</si>
  <si>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Прочие мероприятия в области коммунального хозяйства</t>
  </si>
  <si>
    <t>Разработка схемы газоснабжения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</si>
  <si>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</si>
  <si>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</si>
  <si>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</si>
  <si>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</si>
  <si>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</si>
  <si>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</si>
  <si>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</si>
  <si>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</si>
  <si>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</si>
  <si>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</si>
  <si>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</si>
  <si>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</si>
  <si>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</si>
  <si>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</si>
  <si>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</si>
  <si>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</si>
  <si>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</si>
  <si>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</si>
  <si>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</si>
  <si>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</si>
  <si>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</si>
  <si>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</si>
  <si>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</si>
  <si>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</si>
  <si>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</si>
  <si>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</si>
  <si>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</si>
  <si>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</si>
  <si>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</si>
  <si>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</si>
  <si>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</si>
  <si>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</si>
  <si>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</si>
  <si>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</si>
  <si>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</si>
  <si>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</si>
  <si>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</si>
  <si>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</si>
  <si>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</si>
  <si>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</si>
  <si>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из них расходы на: Благоустройство дворовой территории домов №6, 8, 10 дер. Гостицы</t>
  </si>
  <si>
    <t>1.1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</si>
  <si>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асфальтобетонного покрытия дорог местного значения в д.Демешкин Перевоз и пос.Сельхозтехника</t>
  </si>
  <si>
    <t>Содержание и ремонт мест воинских захоронений</t>
  </si>
  <si>
    <t>из них расходы на: Общественная инфраструктура - ремонт братского захоронения красноармейцев, погибших в борьбе с белогвардейцами в 1919 г. времен Гражданской войны, расположенного в 150 метрах к северу от деревни Гостицы и в 6 километрах от города Сланцы на гражданском кладбище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</si>
  <si>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Устройство асфальтобетонного основания под хоккейные борта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</si>
  <si>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</si>
  <si>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</si>
  <si>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</si>
  <si>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</si>
  <si>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</si>
  <si>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</si>
  <si>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</si>
  <si>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МЕРОПРИЯТИЯМ, НАПРАВЛЕННЫМ НА ДОСТИЖЕНИЕ ЦЕЛЕЙ ПРОЕКТА</t>
  </si>
  <si>
    <t>ВСЕГО ПО КОМПЛЕКСАМ ПРОЦЕССНЫХ МЕРОПРИЯТИЙ</t>
  </si>
  <si>
    <r>
      <t xml:space="preserve"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</t>
    </r>
    <r>
      <rPr>
        <sz val="9"/>
        <rFont val="Times New Roman"/>
        <family val="1"/>
        <charset val="204"/>
      </rPr>
      <t>Ремонт дорог местного значения в деревне Подпорожек и в деревне Тухтово</t>
    </r>
  </si>
  <si>
    <t>2.2</t>
  </si>
  <si>
    <t xml:space="preserve">из них расходы на: Приобретение струйного принтера с цветной печатью А3 формата для Гостицкого Дома культуры 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</si>
  <si>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входной зоны административного здания д. Гостицы</t>
  </si>
  <si>
    <t>Озеленение территории</t>
  </si>
  <si>
    <t>Поощрение муниципальных управленческих команд за достижение показателей деятельности ОМСУ</t>
  </si>
  <si>
    <t>3. Мероприятия, направленные на достижение цели проекта "Культура, моложежная политика, физическая культура и спорт"</t>
  </si>
  <si>
    <t>ВСЕГО по мероприятиям направленным на достижение целей проекта «Культура, моложежная политика, физическая культура и спорт»</t>
  </si>
  <si>
    <t>Содержание и ослуживание объектов муниципального имущества</t>
  </si>
  <si>
    <t>Создание и содержание местной системы оповещения</t>
  </si>
  <si>
    <t>6.1</t>
  </si>
  <si>
    <t>2022-2026</t>
  </si>
  <si>
    <t>Оплата коммунальных услуг помещений, находящихся в муниципальной собственности</t>
  </si>
  <si>
    <t>Демонтаж зданий аварийного жилищного фонда</t>
  </si>
  <si>
    <t>Проведение мероприятий общемуниципального характера</t>
  </si>
  <si>
    <t>15</t>
  </si>
  <si>
    <t>2. Мероприятия, направленные на достижение цели проекта "Жилищно-коммунальное хозяйство"</t>
  </si>
  <si>
    <t>Переселение граждан из аварийного жилищного фонда (выкуп долей, сопутствующие расходы)</t>
  </si>
  <si>
    <t>Переселение граждан из аварийного жилищного фонда</t>
  </si>
  <si>
    <t>5.1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</si>
  <si>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общественной территории у д. 10 дер. Гостицы (2024 г.)</t>
  </si>
  <si>
    <t>7.1</t>
  </si>
  <si>
    <t>Проведение выборов в совет депутатов муниципального образования</t>
  </si>
  <si>
    <t>Муниципальные проекты</t>
  </si>
  <si>
    <t>1. Муниципальный проект "Дорожное хозяйство, транспорт"</t>
  </si>
  <si>
    <t>2. Муниципальный проект "Благоустройство территории"</t>
  </si>
  <si>
    <t>Устройство уличного освещения</t>
  </si>
  <si>
    <t>1.1.</t>
  </si>
  <si>
    <t>из них расходы на: Общественная инфраструктура - устройство уличного освещения ул. Северная и ул. Луговой дер .Гостицы</t>
  </si>
  <si>
    <t>ВСЕГО по муниципальному проекту «Дорожное хозяйство, транспорт»</t>
  </si>
  <si>
    <t>ВСЕГО по муниципальному проекту «Благоустройство территории»</t>
  </si>
  <si>
    <t>ИТОГО ПО МУНИЦИПАЛЬНЫМ ПРОЕКТАМ</t>
  </si>
  <si>
    <t>ВСЕГО ПОМУНИЦИПАЛЬНЫМ ПРОЕКТАМ</t>
  </si>
  <si>
    <t>Разработка проекта охранной зоны и проведение государственной экспертизы проектной документации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</si>
  <si>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Ремонт уличного освещения в д. Демешкин Перевоз</t>
  </si>
  <si>
    <t xml:space="preserve"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 устройство уличных тренажеров в пос. Сельхозтехника </t>
  </si>
  <si>
    <t>4.1.</t>
  </si>
  <si>
    <t>2022-2023</t>
  </si>
  <si>
    <t>ВСЕГО по мероприятиям направленным на достижение целей проекта «Жилищно-коммунальное хозяйство»</t>
  </si>
  <si>
    <t>Приложение 1                                                    к постановлению администрации Гостицкого сельского поселения от 30.01.2024 №13-п</t>
  </si>
  <si>
    <t>План мероприятий муниципальной программы 
«Развитие Гостицкого сельского поселения»
на 2022-2023 годы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</si>
</sst>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9" fillId="3" borderId="3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164" fontId="1" fillId="4" borderId="26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26" xfId="0" applyNumberFormat="1" applyFont="1" applyFill="1" applyBorder="1" applyAlignment="1">
      <alignment horizont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9" fillId="3" borderId="45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8"/>
  <sheetViews>
    <sheetView tabSelected="1" view="pageBreakPreview" zoomScale="110" zoomScaleNormal="110" zoomScaleSheetLayoutView="110" workbookViewId="0">
      <selection activeCell="Q107" sqref="Q107"/>
    </sheetView>
  </sheetViews>
  <sheetFormatPr defaultColWidth="8.85546875" defaultRowHeight="15.6" customHeight="1"/>
  <cols>
    <col min="1" max="1" width="4.28515625" style="4" customWidth="1"/>
    <col min="2" max="2" width="27.140625" style="4" customWidth="1"/>
    <col min="3" max="3" width="8.85546875" style="4" customWidth="1"/>
    <col min="4" max="4" width="14.28515625" style="4" customWidth="1"/>
    <col min="5" max="5" width="13.28515625" style="4" customWidth="1"/>
    <col min="6" max="6" width="12.5703125" style="4" customWidth="1"/>
    <col min="7" max="7" width="12" style="4" customWidth="1"/>
    <col min="8" max="9" width="13.42578125" style="4" customWidth="1"/>
    <col min="10" max="10" width="12.7109375" style="4" customWidth="1"/>
    <col min="11" max="24" width="8.85546875" style="11"/>
    <col min="25" max="16384" width="8.85546875" style="4"/>
  </cols>
  <sheetData>
    <row r="1" spans="1:24" ht="47.25" customHeight="1">
      <c r="H1" s="196" t="s">
        <v>130</v>
      </c>
      <c r="I1" s="196"/>
      <c r="J1" s="196"/>
    </row>
    <row r="2" spans="1:24" ht="15">
      <c r="B2" s="205" t="s">
        <v>131</v>
      </c>
      <c r="C2" s="206"/>
      <c r="D2" s="206"/>
      <c r="E2" s="206"/>
      <c r="F2" s="206"/>
      <c r="G2" s="206"/>
      <c r="H2" s="206"/>
      <c r="I2" s="206"/>
      <c r="J2" s="206"/>
    </row>
    <row r="3" spans="1:24" ht="30" customHeight="1">
      <c r="B3" s="206"/>
      <c r="C3" s="206"/>
      <c r="D3" s="206"/>
      <c r="E3" s="206"/>
      <c r="F3" s="206"/>
      <c r="G3" s="206"/>
      <c r="H3" s="206"/>
      <c r="I3" s="206"/>
      <c r="J3" s="206"/>
    </row>
    <row r="4" spans="1:24" ht="13.15" customHeight="1" thickBot="1">
      <c r="A4" s="6"/>
      <c r="B4" s="6"/>
      <c r="C4" s="6"/>
      <c r="D4" s="6"/>
      <c r="E4" s="6"/>
      <c r="F4" s="6"/>
      <c r="G4" s="6"/>
      <c r="H4" s="6"/>
      <c r="I4" s="6"/>
      <c r="J4" s="12"/>
    </row>
    <row r="5" spans="1:24" ht="23.45" customHeight="1">
      <c r="A5" s="215" t="s">
        <v>10</v>
      </c>
      <c r="B5" s="207" t="s">
        <v>0</v>
      </c>
      <c r="C5" s="207" t="s">
        <v>1</v>
      </c>
      <c r="D5" s="207" t="s">
        <v>2</v>
      </c>
      <c r="E5" s="207"/>
      <c r="F5" s="207"/>
      <c r="G5" s="207"/>
      <c r="H5" s="207"/>
      <c r="I5" s="208"/>
      <c r="J5" s="209" t="s">
        <v>3</v>
      </c>
    </row>
    <row r="6" spans="1:24" ht="15.6" customHeight="1">
      <c r="A6" s="216"/>
      <c r="B6" s="212"/>
      <c r="C6" s="212"/>
      <c r="D6" s="212" t="s">
        <v>12</v>
      </c>
      <c r="E6" s="212" t="s">
        <v>4</v>
      </c>
      <c r="F6" s="212"/>
      <c r="G6" s="212"/>
      <c r="H6" s="212"/>
      <c r="I6" s="214"/>
      <c r="J6" s="210"/>
    </row>
    <row r="7" spans="1:24" ht="24.75" thickBot="1">
      <c r="A7" s="217"/>
      <c r="B7" s="213"/>
      <c r="C7" s="213"/>
      <c r="D7" s="213"/>
      <c r="E7" s="26" t="s">
        <v>5</v>
      </c>
      <c r="F7" s="26" t="s">
        <v>6</v>
      </c>
      <c r="G7" s="26" t="s">
        <v>7</v>
      </c>
      <c r="H7" s="26" t="s">
        <v>8</v>
      </c>
      <c r="I7" s="27" t="s">
        <v>14</v>
      </c>
      <c r="J7" s="211"/>
    </row>
    <row r="8" spans="1:24" ht="15.75" thickBot="1">
      <c r="A8" s="23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4">
        <v>8</v>
      </c>
      <c r="J8" s="25">
        <v>9</v>
      </c>
    </row>
    <row r="9" spans="1:24" s="6" customFormat="1" ht="16.5" hidden="1" thickBot="1">
      <c r="A9" s="156" t="s">
        <v>114</v>
      </c>
      <c r="B9" s="157"/>
      <c r="C9" s="157"/>
      <c r="D9" s="157"/>
      <c r="E9" s="157"/>
      <c r="F9" s="157"/>
      <c r="G9" s="157"/>
      <c r="H9" s="157"/>
      <c r="I9" s="157"/>
      <c r="J9" s="15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hidden="1" thickBot="1">
      <c r="A10" s="147" t="s">
        <v>115</v>
      </c>
      <c r="B10" s="113"/>
      <c r="C10" s="113"/>
      <c r="D10" s="113"/>
      <c r="E10" s="113"/>
      <c r="F10" s="113"/>
      <c r="G10" s="113"/>
      <c r="H10" s="113"/>
      <c r="I10" s="113"/>
      <c r="J10" s="114"/>
    </row>
    <row r="11" spans="1:24" s="6" customFormat="1" ht="15" hidden="1">
      <c r="A11" s="93">
        <v>1</v>
      </c>
      <c r="B11" s="159" t="s">
        <v>28</v>
      </c>
      <c r="C11" s="14">
        <v>2022</v>
      </c>
      <c r="D11" s="15">
        <f>E11+F11+G11+H11+I11</f>
        <v>0</v>
      </c>
      <c r="E11" s="15">
        <v>0</v>
      </c>
      <c r="F11" s="15">
        <v>0</v>
      </c>
      <c r="G11" s="15">
        <v>0</v>
      </c>
      <c r="H11" s="36">
        <v>0</v>
      </c>
      <c r="I11" s="16">
        <v>0</v>
      </c>
      <c r="J11" s="161" t="s">
        <v>9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s="6" customFormat="1" ht="15" hidden="1">
      <c r="A12" s="142"/>
      <c r="B12" s="160"/>
      <c r="C12" s="31">
        <v>2023</v>
      </c>
      <c r="D12" s="28">
        <f>E12+F12+G12+H12+I12</f>
        <v>0</v>
      </c>
      <c r="E12" s="28">
        <v>0</v>
      </c>
      <c r="F12" s="28">
        <v>0</v>
      </c>
      <c r="G12" s="28">
        <v>0</v>
      </c>
      <c r="H12" s="28">
        <v>0</v>
      </c>
      <c r="I12" s="30">
        <v>0</v>
      </c>
      <c r="J12" s="16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6" customFormat="1" ht="15" hidden="1">
      <c r="A13" s="142"/>
      <c r="B13" s="160"/>
      <c r="C13" s="31">
        <v>2024</v>
      </c>
      <c r="D13" s="28">
        <f>E13+F13+G13+H13+I13</f>
        <v>0</v>
      </c>
      <c r="E13" s="28">
        <v>0</v>
      </c>
      <c r="F13" s="28">
        <v>0</v>
      </c>
      <c r="G13" s="28">
        <v>0</v>
      </c>
      <c r="H13" s="28">
        <v>0</v>
      </c>
      <c r="I13" s="30">
        <v>0</v>
      </c>
      <c r="J13" s="16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s="6" customFormat="1" ht="15" hidden="1">
      <c r="A14" s="143"/>
      <c r="B14" s="118"/>
      <c r="C14" s="31">
        <v>2025</v>
      </c>
      <c r="D14" s="28">
        <f>E14+F14+G14+H14+I14</f>
        <v>0</v>
      </c>
      <c r="E14" s="28">
        <v>0</v>
      </c>
      <c r="F14" s="28">
        <v>0</v>
      </c>
      <c r="G14" s="28">
        <v>0</v>
      </c>
      <c r="H14" s="28">
        <v>0</v>
      </c>
      <c r="I14" s="30">
        <v>0</v>
      </c>
      <c r="J14" s="16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6" customFormat="1" ht="15.75" hidden="1" thickBot="1">
      <c r="A15" s="94"/>
      <c r="B15" s="166"/>
      <c r="C15" s="50">
        <v>2026</v>
      </c>
      <c r="D15" s="36">
        <f>E15+F15+G15+H15+I15</f>
        <v>0</v>
      </c>
      <c r="E15" s="45">
        <v>0</v>
      </c>
      <c r="F15" s="45">
        <v>0</v>
      </c>
      <c r="G15" s="45">
        <v>0</v>
      </c>
      <c r="H15" s="37">
        <v>0</v>
      </c>
      <c r="I15" s="52">
        <v>0</v>
      </c>
      <c r="J15" s="22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s="6" customFormat="1" ht="15.75" hidden="1" thickBot="1">
      <c r="A16" s="93" t="s">
        <v>16</v>
      </c>
      <c r="B16" s="95" t="s">
        <v>16</v>
      </c>
      <c r="C16" s="14">
        <v>2022</v>
      </c>
      <c r="D16" s="15"/>
      <c r="E16" s="15"/>
      <c r="F16" s="15"/>
      <c r="G16" s="15"/>
      <c r="H16" s="15"/>
      <c r="I16" s="16"/>
      <c r="J16" s="16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s="6" customFormat="1" ht="15.75" hidden="1" thickBot="1">
      <c r="A17" s="142"/>
      <c r="B17" s="132"/>
      <c r="C17" s="31">
        <v>2023</v>
      </c>
      <c r="D17" s="28"/>
      <c r="E17" s="28"/>
      <c r="F17" s="28"/>
      <c r="G17" s="28"/>
      <c r="H17" s="28"/>
      <c r="I17" s="30"/>
      <c r="J17" s="16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6" customFormat="1" ht="15.75" hidden="1" thickBot="1">
      <c r="A18" s="142"/>
      <c r="B18" s="132"/>
      <c r="C18" s="31">
        <v>2024</v>
      </c>
      <c r="D18" s="28"/>
      <c r="E18" s="28"/>
      <c r="F18" s="28"/>
      <c r="G18" s="28"/>
      <c r="H18" s="28"/>
      <c r="I18" s="30"/>
      <c r="J18" s="16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s="6" customFormat="1" ht="15.75" hidden="1" thickBot="1">
      <c r="A19" s="143"/>
      <c r="B19" s="144"/>
      <c r="C19" s="19" t="s">
        <v>16</v>
      </c>
      <c r="D19" s="20"/>
      <c r="E19" s="20"/>
      <c r="F19" s="20"/>
      <c r="G19" s="20"/>
      <c r="H19" s="20"/>
      <c r="I19" s="21"/>
      <c r="J19" s="16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s="6" customFormat="1" ht="12.75" hidden="1">
      <c r="A20" s="136" t="s">
        <v>17</v>
      </c>
      <c r="B20" s="137"/>
      <c r="C20" s="17">
        <v>2022</v>
      </c>
      <c r="D20" s="54">
        <f>D11</f>
        <v>0</v>
      </c>
      <c r="E20" s="54">
        <f t="shared" ref="E20:I20" si="0">E11</f>
        <v>0</v>
      </c>
      <c r="F20" s="54">
        <f t="shared" si="0"/>
        <v>0</v>
      </c>
      <c r="G20" s="54">
        <f t="shared" si="0"/>
        <v>0</v>
      </c>
      <c r="H20" s="54">
        <f t="shared" si="0"/>
        <v>0</v>
      </c>
      <c r="I20" s="54">
        <f t="shared" si="0"/>
        <v>0</v>
      </c>
      <c r="J20" s="103"/>
    </row>
    <row r="21" spans="1:24" s="6" customFormat="1" ht="12.75" hidden="1">
      <c r="A21" s="138"/>
      <c r="B21" s="106"/>
      <c r="C21" s="13">
        <v>2023</v>
      </c>
      <c r="D21" s="8">
        <f>D12</f>
        <v>0</v>
      </c>
      <c r="E21" s="8">
        <f t="shared" ref="E21:I21" si="1">E12</f>
        <v>0</v>
      </c>
      <c r="F21" s="8">
        <f t="shared" si="1"/>
        <v>0</v>
      </c>
      <c r="G21" s="8">
        <f t="shared" si="1"/>
        <v>0</v>
      </c>
      <c r="H21" s="8">
        <f t="shared" si="1"/>
        <v>0</v>
      </c>
      <c r="I21" s="8">
        <f t="shared" si="1"/>
        <v>0</v>
      </c>
      <c r="J21" s="104"/>
    </row>
    <row r="22" spans="1:24" s="6" customFormat="1" ht="12.75" hidden="1">
      <c r="A22" s="138"/>
      <c r="B22" s="106"/>
      <c r="C22" s="13">
        <v>2024</v>
      </c>
      <c r="D22" s="8">
        <f>D13</f>
        <v>0</v>
      </c>
      <c r="E22" s="8">
        <f t="shared" ref="E22:I22" si="2">E13</f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104"/>
    </row>
    <row r="23" spans="1:24" s="6" customFormat="1" ht="12.75" hidden="1">
      <c r="A23" s="222"/>
      <c r="B23" s="223"/>
      <c r="C23" s="13">
        <v>2025</v>
      </c>
      <c r="D23" s="8">
        <f t="shared" ref="D23:I23" si="3">D14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  <c r="J23" s="105"/>
    </row>
    <row r="24" spans="1:24" s="6" customFormat="1" ht="13.5" hidden="1" thickBot="1">
      <c r="A24" s="139"/>
      <c r="B24" s="140"/>
      <c r="C24" s="53">
        <v>2026</v>
      </c>
      <c r="D24" s="40">
        <f t="shared" ref="D24:I24" si="4">D15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40">
        <f t="shared" si="4"/>
        <v>0</v>
      </c>
      <c r="J24" s="141"/>
    </row>
    <row r="25" spans="1:24" ht="15.75" hidden="1" thickBot="1">
      <c r="A25" s="203" t="s">
        <v>18</v>
      </c>
      <c r="B25" s="108"/>
      <c r="C25" s="108"/>
      <c r="D25" s="108"/>
      <c r="E25" s="108"/>
      <c r="F25" s="108"/>
      <c r="G25" s="108"/>
      <c r="H25" s="108"/>
      <c r="I25" s="108"/>
      <c r="J25" s="146"/>
    </row>
    <row r="26" spans="1:24" s="6" customFormat="1" ht="15.75" hidden="1" thickBot="1">
      <c r="A26" s="93">
        <v>1</v>
      </c>
      <c r="B26" s="159" t="s">
        <v>16</v>
      </c>
      <c r="C26" s="14">
        <v>2022</v>
      </c>
      <c r="D26" s="15"/>
      <c r="E26" s="15"/>
      <c r="F26" s="15"/>
      <c r="G26" s="15"/>
      <c r="H26" s="15"/>
      <c r="I26" s="15"/>
      <c r="J26" s="133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6" customFormat="1" ht="15.75" hidden="1" thickBot="1">
      <c r="A27" s="142"/>
      <c r="B27" s="160"/>
      <c r="C27" s="31">
        <v>2023</v>
      </c>
      <c r="D27" s="28"/>
      <c r="E27" s="28"/>
      <c r="F27" s="28"/>
      <c r="G27" s="28"/>
      <c r="H27" s="28"/>
      <c r="I27" s="28"/>
      <c r="J27" s="13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6" customFormat="1" ht="15.75" hidden="1" thickBot="1">
      <c r="A28" s="142"/>
      <c r="B28" s="160"/>
      <c r="C28" s="31">
        <v>2024</v>
      </c>
      <c r="D28" s="28"/>
      <c r="E28" s="28"/>
      <c r="F28" s="28"/>
      <c r="G28" s="28"/>
      <c r="H28" s="28"/>
      <c r="I28" s="28"/>
      <c r="J28" s="13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6" customFormat="1" ht="15.75" hidden="1" thickBot="1">
      <c r="A29" s="94"/>
      <c r="B29" s="166"/>
      <c r="C29" s="32" t="s">
        <v>16</v>
      </c>
      <c r="D29" s="29"/>
      <c r="E29" s="29"/>
      <c r="F29" s="29"/>
      <c r="G29" s="29"/>
      <c r="H29" s="29"/>
      <c r="I29" s="29"/>
      <c r="J29" s="135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6" customFormat="1" ht="15.75" hidden="1" thickBot="1">
      <c r="A30" s="93" t="s">
        <v>16</v>
      </c>
      <c r="B30" s="95" t="s">
        <v>16</v>
      </c>
      <c r="C30" s="14">
        <v>2022</v>
      </c>
      <c r="D30" s="15"/>
      <c r="E30" s="15"/>
      <c r="F30" s="15"/>
      <c r="G30" s="15"/>
      <c r="H30" s="15"/>
      <c r="I30" s="15"/>
      <c r="J30" s="13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6" customFormat="1" ht="15.75" hidden="1" thickBot="1">
      <c r="A31" s="142"/>
      <c r="B31" s="132"/>
      <c r="C31" s="31">
        <v>2023</v>
      </c>
      <c r="D31" s="28"/>
      <c r="E31" s="28"/>
      <c r="F31" s="28"/>
      <c r="G31" s="28"/>
      <c r="H31" s="28"/>
      <c r="I31" s="28"/>
      <c r="J31" s="13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6" customFormat="1" ht="15.75" hidden="1" thickBot="1">
      <c r="A32" s="142"/>
      <c r="B32" s="132"/>
      <c r="C32" s="31">
        <v>2024</v>
      </c>
      <c r="D32" s="28"/>
      <c r="E32" s="28"/>
      <c r="F32" s="28"/>
      <c r="G32" s="28"/>
      <c r="H32" s="28"/>
      <c r="I32" s="28"/>
      <c r="J32" s="13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6" customFormat="1" ht="15.75" hidden="1" thickBot="1">
      <c r="A33" s="94"/>
      <c r="B33" s="96"/>
      <c r="C33" s="32" t="s">
        <v>16</v>
      </c>
      <c r="D33" s="29"/>
      <c r="E33" s="29"/>
      <c r="F33" s="29"/>
      <c r="G33" s="29"/>
      <c r="H33" s="29"/>
      <c r="I33" s="29"/>
      <c r="J33" s="135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6" customFormat="1" ht="12.75" hidden="1">
      <c r="A34" s="136" t="s">
        <v>120</v>
      </c>
      <c r="B34" s="137"/>
      <c r="C34" s="107" t="s">
        <v>102</v>
      </c>
      <c r="D34" s="109">
        <f>D20+D21+D22+D24+D23</f>
        <v>0</v>
      </c>
      <c r="E34" s="109">
        <f t="shared" ref="E34:I34" si="5">E20+E21+E22+E24</f>
        <v>0</v>
      </c>
      <c r="F34" s="109">
        <f t="shared" si="5"/>
        <v>0</v>
      </c>
      <c r="G34" s="109">
        <f t="shared" si="5"/>
        <v>0</v>
      </c>
      <c r="H34" s="109">
        <f>H20+H21+H22+H24+H23</f>
        <v>0</v>
      </c>
      <c r="I34" s="109">
        <f t="shared" si="5"/>
        <v>0</v>
      </c>
      <c r="J34" s="103"/>
    </row>
    <row r="35" spans="1:24" s="6" customFormat="1" ht="15" hidden="1" customHeight="1">
      <c r="A35" s="138"/>
      <c r="B35" s="106"/>
      <c r="C35" s="108"/>
      <c r="D35" s="110"/>
      <c r="E35" s="110"/>
      <c r="F35" s="110"/>
      <c r="G35" s="110"/>
      <c r="H35" s="110"/>
      <c r="I35" s="110"/>
      <c r="J35" s="104"/>
    </row>
    <row r="36" spans="1:24" s="6" customFormat="1" ht="15" hidden="1" customHeight="1">
      <c r="A36" s="138"/>
      <c r="B36" s="106"/>
      <c r="C36" s="108"/>
      <c r="D36" s="110"/>
      <c r="E36" s="110"/>
      <c r="F36" s="110"/>
      <c r="G36" s="110"/>
      <c r="H36" s="110"/>
      <c r="I36" s="110"/>
      <c r="J36" s="104"/>
    </row>
    <row r="37" spans="1:24" s="6" customFormat="1" ht="15.75" hidden="1" customHeight="1" thickBot="1">
      <c r="A37" s="139"/>
      <c r="B37" s="140"/>
      <c r="C37" s="91"/>
      <c r="D37" s="111"/>
      <c r="E37" s="111"/>
      <c r="F37" s="111"/>
      <c r="G37" s="111"/>
      <c r="H37" s="111"/>
      <c r="I37" s="111"/>
      <c r="J37" s="141"/>
    </row>
    <row r="38" spans="1:24" ht="15.75" hidden="1" thickBot="1">
      <c r="A38" s="112" t="s">
        <v>116</v>
      </c>
      <c r="B38" s="107"/>
      <c r="C38" s="113"/>
      <c r="D38" s="113"/>
      <c r="E38" s="113"/>
      <c r="F38" s="113"/>
      <c r="G38" s="113"/>
      <c r="H38" s="113"/>
      <c r="I38" s="113"/>
      <c r="J38" s="114"/>
    </row>
    <row r="39" spans="1:24" s="6" customFormat="1" ht="27" hidden="1" customHeight="1">
      <c r="A39" s="115">
        <v>1</v>
      </c>
      <c r="B39" s="118" t="s">
        <v>117</v>
      </c>
      <c r="C39" s="14">
        <v>2022</v>
      </c>
      <c r="D39" s="42">
        <f>E39+F39+G39+H39+I39</f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2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6" customFormat="1" ht="15" hidden="1" customHeight="1">
      <c r="A40" s="116"/>
      <c r="B40" s="119"/>
      <c r="C40" s="35">
        <v>2023</v>
      </c>
      <c r="D40" s="28">
        <f t="shared" ref="D40:D42" si="6">E40+F40+G40+H40+I40</f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2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s="6" customFormat="1" ht="15" hidden="1">
      <c r="A41" s="116"/>
      <c r="B41" s="119"/>
      <c r="C41" s="31">
        <v>2024</v>
      </c>
      <c r="D41" s="66">
        <f t="shared" si="6"/>
        <v>0</v>
      </c>
      <c r="E41" s="39">
        <f t="shared" ref="E41" si="7">E52</f>
        <v>0</v>
      </c>
      <c r="F41" s="39">
        <v>0</v>
      </c>
      <c r="G41" s="39">
        <v>0</v>
      </c>
      <c r="H41" s="39">
        <v>0</v>
      </c>
      <c r="I41" s="39">
        <f>I52</f>
        <v>0</v>
      </c>
      <c r="J41" s="12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s="6" customFormat="1" ht="15" hidden="1">
      <c r="A42" s="116"/>
      <c r="B42" s="119"/>
      <c r="C42" s="31">
        <v>2025</v>
      </c>
      <c r="D42" s="28">
        <f t="shared" si="6"/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12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s="6" customFormat="1" ht="15" hidden="1" customHeight="1">
      <c r="A43" s="116"/>
      <c r="B43" s="119"/>
      <c r="C43" s="19">
        <v>2026</v>
      </c>
      <c r="D43" s="20"/>
      <c r="E43" s="20"/>
      <c r="F43" s="20"/>
      <c r="G43" s="20"/>
      <c r="H43" s="20"/>
      <c r="I43" s="20"/>
      <c r="J43" s="12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s="6" customFormat="1" ht="15.75" hidden="1" thickBot="1">
      <c r="A44" s="117"/>
      <c r="B44" s="120"/>
      <c r="C44" s="32">
        <v>2026</v>
      </c>
      <c r="D44" s="29">
        <f t="shared" ref="D44:D50" si="8">E44+F44+G44+H44+I44</f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12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s="6" customFormat="1" ht="15.75" hidden="1" customHeight="1">
      <c r="A45" s="124" t="s">
        <v>118</v>
      </c>
      <c r="B45" s="119" t="s">
        <v>119</v>
      </c>
      <c r="C45" s="35">
        <v>2022</v>
      </c>
      <c r="D45" s="36">
        <f t="shared" si="8"/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12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s="6" customFormat="1" ht="15.75" hidden="1" customHeight="1">
      <c r="A46" s="125"/>
      <c r="B46" s="126"/>
      <c r="C46" s="31">
        <v>2023</v>
      </c>
      <c r="D46" s="28">
        <f t="shared" si="8"/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12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s="6" customFormat="1" ht="15.75" hidden="1" customHeight="1">
      <c r="A47" s="125"/>
      <c r="B47" s="126"/>
      <c r="C47" s="31">
        <v>2024</v>
      </c>
      <c r="D47" s="28">
        <f t="shared" si="8"/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12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6" customFormat="1" ht="15.75" hidden="1" customHeight="1">
      <c r="A48" s="125"/>
      <c r="B48" s="126"/>
      <c r="C48" s="31">
        <v>2025</v>
      </c>
      <c r="D48" s="28">
        <f t="shared" si="8"/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12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6" customFormat="1" ht="15.75" hidden="1" customHeight="1" thickBot="1">
      <c r="A49" s="125"/>
      <c r="B49" s="126"/>
      <c r="C49" s="19">
        <v>2026</v>
      </c>
      <c r="D49" s="20">
        <f t="shared" si="8"/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2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s="6" customFormat="1" ht="27" hidden="1" customHeight="1">
      <c r="A50" s="127" t="s">
        <v>77</v>
      </c>
      <c r="B50" s="130" t="s">
        <v>76</v>
      </c>
      <c r="C50" s="14">
        <v>2022</v>
      </c>
      <c r="D50" s="15">
        <f t="shared" si="8"/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22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s="6" customFormat="1" ht="15" hidden="1" customHeight="1">
      <c r="A51" s="128"/>
      <c r="B51" s="119"/>
      <c r="C51" s="35"/>
      <c r="D51" s="36"/>
      <c r="E51" s="36"/>
      <c r="F51" s="36"/>
      <c r="G51" s="36"/>
      <c r="H51" s="36"/>
      <c r="I51" s="36"/>
      <c r="J51" s="122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6" customFormat="1" ht="15.75" hidden="1" thickBot="1">
      <c r="A52" s="128"/>
      <c r="B52" s="119"/>
      <c r="C52" s="31">
        <v>2023</v>
      </c>
      <c r="D52" s="28">
        <f>E52+F52+G52+H52+I52</f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122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s="6" customFormat="1" ht="15.75" hidden="1" thickBot="1">
      <c r="A53" s="128"/>
      <c r="B53" s="119"/>
      <c r="C53" s="31">
        <v>2024</v>
      </c>
      <c r="D53" s="28">
        <f t="shared" ref="D53" si="9">E53+F53+G53+H53+I53</f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122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s="6" customFormat="1" ht="15" hidden="1" customHeight="1">
      <c r="A54" s="128"/>
      <c r="B54" s="119"/>
      <c r="C54" s="19"/>
      <c r="D54" s="20"/>
      <c r="E54" s="20"/>
      <c r="F54" s="20"/>
      <c r="G54" s="20"/>
      <c r="H54" s="20"/>
      <c r="I54" s="20"/>
      <c r="J54" s="122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s="6" customFormat="1" ht="15.75" hidden="1" thickBot="1">
      <c r="A55" s="129"/>
      <c r="B55" s="131"/>
      <c r="C55" s="32">
        <v>2025</v>
      </c>
      <c r="D55" s="29">
        <f t="shared" ref="D55" si="10">E55+F55+G55+H55+I55</f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12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6" customFormat="1" ht="12.75" hidden="1">
      <c r="A56" s="99" t="s">
        <v>72</v>
      </c>
      <c r="B56" s="100"/>
      <c r="C56" s="17">
        <v>2022</v>
      </c>
      <c r="D56" s="54">
        <f>D39+D45</f>
        <v>0</v>
      </c>
      <c r="E56" s="54">
        <f t="shared" ref="E56:G56" si="11">E39+E45</f>
        <v>0</v>
      </c>
      <c r="F56" s="54">
        <f t="shared" si="11"/>
        <v>0</v>
      </c>
      <c r="G56" s="54">
        <f t="shared" si="11"/>
        <v>0</v>
      </c>
      <c r="H56" s="54">
        <f>H39+H45</f>
        <v>0</v>
      </c>
      <c r="I56" s="54">
        <f>I39+I45</f>
        <v>0</v>
      </c>
      <c r="J56" s="103"/>
    </row>
    <row r="57" spans="1:24" s="6" customFormat="1" ht="12.75" hidden="1">
      <c r="A57" s="101"/>
      <c r="B57" s="102"/>
      <c r="C57" s="13">
        <v>2023</v>
      </c>
      <c r="D57" s="8">
        <f>D40+D46</f>
        <v>0</v>
      </c>
      <c r="E57" s="8">
        <f t="shared" ref="E57:H57" si="12">E40+E46</f>
        <v>0</v>
      </c>
      <c r="F57" s="8">
        <f t="shared" si="12"/>
        <v>0</v>
      </c>
      <c r="G57" s="8">
        <f t="shared" si="12"/>
        <v>0</v>
      </c>
      <c r="H57" s="8">
        <f t="shared" si="12"/>
        <v>0</v>
      </c>
      <c r="I57" s="8">
        <f>I40+I46</f>
        <v>0</v>
      </c>
      <c r="J57" s="104"/>
    </row>
    <row r="58" spans="1:24" s="6" customFormat="1" ht="12.75" hidden="1">
      <c r="A58" s="101"/>
      <c r="B58" s="102"/>
      <c r="C58" s="13">
        <v>2024</v>
      </c>
      <c r="D58" s="8">
        <f>D41</f>
        <v>0</v>
      </c>
      <c r="E58" s="8">
        <f t="shared" ref="D58:I60" si="13">E41+E47</f>
        <v>0</v>
      </c>
      <c r="F58" s="8">
        <f>F41</f>
        <v>0</v>
      </c>
      <c r="G58" s="8">
        <f t="shared" si="13"/>
        <v>0</v>
      </c>
      <c r="H58" s="8">
        <f>H41</f>
        <v>0</v>
      </c>
      <c r="I58" s="8">
        <f>I41+I47</f>
        <v>0</v>
      </c>
      <c r="J58" s="104"/>
    </row>
    <row r="59" spans="1:24" s="6" customFormat="1" ht="12.75" hidden="1">
      <c r="A59" s="101"/>
      <c r="B59" s="102"/>
      <c r="C59" s="13">
        <v>2025</v>
      </c>
      <c r="D59" s="8">
        <f t="shared" si="13"/>
        <v>0</v>
      </c>
      <c r="E59" s="8">
        <f t="shared" si="13"/>
        <v>0</v>
      </c>
      <c r="F59" s="8">
        <f t="shared" si="13"/>
        <v>0</v>
      </c>
      <c r="G59" s="8">
        <f t="shared" si="13"/>
        <v>0</v>
      </c>
      <c r="H59" s="8">
        <f t="shared" si="13"/>
        <v>0</v>
      </c>
      <c r="I59" s="8">
        <f t="shared" si="13"/>
        <v>0</v>
      </c>
      <c r="J59" s="104"/>
    </row>
    <row r="60" spans="1:24" s="6" customFormat="1" ht="13.5" hidden="1" thickBot="1">
      <c r="A60" s="101"/>
      <c r="B60" s="102"/>
      <c r="C60" s="47">
        <v>2026</v>
      </c>
      <c r="D60" s="8">
        <f t="shared" si="13"/>
        <v>0</v>
      </c>
      <c r="E60" s="8">
        <f t="shared" si="13"/>
        <v>0</v>
      </c>
      <c r="F60" s="8">
        <f t="shared" si="13"/>
        <v>0</v>
      </c>
      <c r="G60" s="8">
        <f t="shared" si="13"/>
        <v>0</v>
      </c>
      <c r="H60" s="8">
        <f t="shared" si="13"/>
        <v>0</v>
      </c>
      <c r="I60" s="8">
        <f t="shared" si="13"/>
        <v>0</v>
      </c>
      <c r="J60" s="105"/>
    </row>
    <row r="61" spans="1:24" s="6" customFormat="1" ht="12.75" hidden="1">
      <c r="A61" s="99" t="s">
        <v>121</v>
      </c>
      <c r="B61" s="100"/>
      <c r="C61" s="107" t="s">
        <v>102</v>
      </c>
      <c r="D61" s="109">
        <f>D56+D57+D59+D60+D58</f>
        <v>0</v>
      </c>
      <c r="E61" s="109">
        <f t="shared" ref="E61:H61" si="14">E56+E57+E59+E60+E58</f>
        <v>0</v>
      </c>
      <c r="F61" s="109">
        <f t="shared" si="14"/>
        <v>0</v>
      </c>
      <c r="G61" s="109">
        <f t="shared" si="14"/>
        <v>0</v>
      </c>
      <c r="H61" s="109">
        <f t="shared" si="14"/>
        <v>0</v>
      </c>
      <c r="I61" s="109">
        <f t="shared" ref="I61" si="15">I56+I57+I59+I60</f>
        <v>0</v>
      </c>
      <c r="J61" s="103"/>
    </row>
    <row r="62" spans="1:24" s="6" customFormat="1" ht="12.75" hidden="1">
      <c r="A62" s="101"/>
      <c r="B62" s="102"/>
      <c r="C62" s="108"/>
      <c r="D62" s="110"/>
      <c r="E62" s="110"/>
      <c r="F62" s="110"/>
      <c r="G62" s="110"/>
      <c r="H62" s="110"/>
      <c r="I62" s="110"/>
      <c r="J62" s="104"/>
    </row>
    <row r="63" spans="1:24" s="6" customFormat="1" ht="12.75" hidden="1">
      <c r="A63" s="101"/>
      <c r="B63" s="102"/>
      <c r="C63" s="108"/>
      <c r="D63" s="110"/>
      <c r="E63" s="110"/>
      <c r="F63" s="110"/>
      <c r="G63" s="110"/>
      <c r="H63" s="110"/>
      <c r="I63" s="110"/>
      <c r="J63" s="104"/>
    </row>
    <row r="64" spans="1:24" s="6" customFormat="1" ht="13.5" hidden="1" thickBot="1">
      <c r="A64" s="101"/>
      <c r="B64" s="102"/>
      <c r="C64" s="91"/>
      <c r="D64" s="111"/>
      <c r="E64" s="111"/>
      <c r="F64" s="111"/>
      <c r="G64" s="111"/>
      <c r="H64" s="111"/>
      <c r="I64" s="111"/>
      <c r="J64" s="105"/>
    </row>
    <row r="65" spans="1:24" ht="15.75" hidden="1" thickBot="1">
      <c r="A65" s="112" t="s">
        <v>97</v>
      </c>
      <c r="B65" s="107"/>
      <c r="C65" s="113"/>
      <c r="D65" s="113"/>
      <c r="E65" s="113"/>
      <c r="F65" s="113"/>
      <c r="G65" s="113"/>
      <c r="H65" s="113"/>
      <c r="I65" s="113"/>
      <c r="J65" s="114"/>
    </row>
    <row r="66" spans="1:24" s="6" customFormat="1" ht="27" hidden="1" customHeight="1">
      <c r="A66" s="115">
        <v>1</v>
      </c>
      <c r="B66" s="118" t="s">
        <v>82</v>
      </c>
      <c r="C66" s="14">
        <v>2022</v>
      </c>
      <c r="D66" s="15">
        <f>E66+F66+G66+H66+I66</f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21" t="s">
        <v>9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s="6" customFormat="1" ht="15" hidden="1" customHeight="1">
      <c r="A67" s="116"/>
      <c r="B67" s="119"/>
      <c r="C67" s="35"/>
      <c r="D67" s="36"/>
      <c r="E67" s="36"/>
      <c r="F67" s="36"/>
      <c r="G67" s="36"/>
      <c r="H67" s="36"/>
      <c r="I67" s="36"/>
      <c r="J67" s="122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6" customFormat="1" ht="15" hidden="1">
      <c r="A68" s="116"/>
      <c r="B68" s="119"/>
      <c r="C68" s="31">
        <v>2023</v>
      </c>
      <c r="D68" s="28">
        <f t="shared" ref="D68:D69" si="16">E68+F68+G68+H68+I68</f>
        <v>0</v>
      </c>
      <c r="E68" s="28">
        <f t="shared" ref="E68:H68" si="17">E79</f>
        <v>0</v>
      </c>
      <c r="F68" s="28">
        <f t="shared" si="17"/>
        <v>0</v>
      </c>
      <c r="G68" s="28">
        <f t="shared" si="17"/>
        <v>0</v>
      </c>
      <c r="H68" s="28">
        <f t="shared" si="17"/>
        <v>0</v>
      </c>
      <c r="I68" s="28">
        <f>I79</f>
        <v>0</v>
      </c>
      <c r="J68" s="122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s="6" customFormat="1" ht="15" hidden="1">
      <c r="A69" s="116"/>
      <c r="B69" s="119"/>
      <c r="C69" s="31">
        <v>2024</v>
      </c>
      <c r="D69" s="28">
        <f t="shared" si="16"/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122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s="6" customFormat="1" ht="15" hidden="1" customHeight="1">
      <c r="A70" s="116"/>
      <c r="B70" s="119"/>
      <c r="C70" s="19"/>
      <c r="D70" s="20"/>
      <c r="E70" s="20"/>
      <c r="F70" s="20"/>
      <c r="G70" s="20"/>
      <c r="H70" s="20"/>
      <c r="I70" s="20"/>
      <c r="J70" s="122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s="6" customFormat="1" ht="15" hidden="1">
      <c r="A71" s="116"/>
      <c r="B71" s="119"/>
      <c r="C71" s="31">
        <v>2025</v>
      </c>
      <c r="D71" s="28">
        <f t="shared" ref="D71:D72" si="18">E71+F71+G71+H71+I71</f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122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s="6" customFormat="1" ht="15.75" hidden="1" thickBot="1">
      <c r="A72" s="117"/>
      <c r="B72" s="120"/>
      <c r="C72" s="50">
        <v>2026</v>
      </c>
      <c r="D72" s="45">
        <f t="shared" si="18"/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122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s="6" customFormat="1" ht="15.75" hidden="1" customHeight="1">
      <c r="A73" s="124">
        <v>2</v>
      </c>
      <c r="B73" s="119"/>
      <c r="C73" s="35">
        <v>2022</v>
      </c>
      <c r="D73" s="36">
        <f>E73+F73+G73+H73+I73</f>
        <v>0</v>
      </c>
      <c r="E73" s="36"/>
      <c r="F73" s="36"/>
      <c r="G73" s="36"/>
      <c r="H73" s="36"/>
      <c r="I73" s="36"/>
      <c r="J73" s="122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s="6" customFormat="1" ht="15.75" hidden="1" customHeight="1">
      <c r="A74" s="125"/>
      <c r="B74" s="126"/>
      <c r="C74" s="31">
        <v>2023</v>
      </c>
      <c r="D74" s="28">
        <f>E74+F74+G74+H74+I74</f>
        <v>0</v>
      </c>
      <c r="E74" s="28"/>
      <c r="F74" s="28"/>
      <c r="G74" s="28"/>
      <c r="H74" s="28"/>
      <c r="I74" s="28"/>
      <c r="J74" s="122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6" customFormat="1" ht="15.75" hidden="1" customHeight="1">
      <c r="A75" s="125"/>
      <c r="B75" s="126"/>
      <c r="C75" s="31">
        <v>2024</v>
      </c>
      <c r="D75" s="28">
        <f>E75+F75+G75+H75+I75</f>
        <v>0</v>
      </c>
      <c r="E75" s="28"/>
      <c r="F75" s="28"/>
      <c r="G75" s="28"/>
      <c r="H75" s="28"/>
      <c r="I75" s="28"/>
      <c r="J75" s="122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s="6" customFormat="1" ht="15.75" hidden="1" customHeight="1">
      <c r="A76" s="125"/>
      <c r="B76" s="126"/>
      <c r="C76" s="19">
        <v>2025</v>
      </c>
      <c r="D76" s="20">
        <f>E76+F76+G76+H76+I76</f>
        <v>0</v>
      </c>
      <c r="E76" s="20"/>
      <c r="F76" s="20"/>
      <c r="G76" s="20"/>
      <c r="H76" s="20"/>
      <c r="I76" s="20"/>
      <c r="J76" s="122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s="6" customFormat="1" ht="27" hidden="1" customHeight="1">
      <c r="A77" s="127" t="s">
        <v>77</v>
      </c>
      <c r="B77" s="130" t="s">
        <v>76</v>
      </c>
      <c r="C77" s="14">
        <v>2022</v>
      </c>
      <c r="D77" s="15">
        <f>E77+F77+G77+H77+I77</f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22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s="6" customFormat="1" ht="15" hidden="1" customHeight="1">
      <c r="A78" s="128"/>
      <c r="B78" s="119"/>
      <c r="C78" s="35"/>
      <c r="D78" s="36"/>
      <c r="E78" s="36"/>
      <c r="F78" s="36"/>
      <c r="G78" s="36"/>
      <c r="H78" s="36"/>
      <c r="I78" s="36"/>
      <c r="J78" s="122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s="6" customFormat="1" ht="15.75" hidden="1" thickBot="1">
      <c r="A79" s="128"/>
      <c r="B79" s="119"/>
      <c r="C79" s="31">
        <v>2023</v>
      </c>
      <c r="D79" s="28">
        <f>E79+F79+G79+H79+I79</f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122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s="6" customFormat="1" ht="15.75" hidden="1" thickBot="1">
      <c r="A80" s="128"/>
      <c r="B80" s="119"/>
      <c r="C80" s="31">
        <v>2024</v>
      </c>
      <c r="D80" s="28">
        <f t="shared" ref="D80" si="19">E80+F80+G80+H80+I80</f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122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s="6" customFormat="1" ht="15" hidden="1" customHeight="1">
      <c r="A81" s="128"/>
      <c r="B81" s="119"/>
      <c r="C81" s="19"/>
      <c r="D81" s="20"/>
      <c r="E81" s="20"/>
      <c r="F81" s="20"/>
      <c r="G81" s="20"/>
      <c r="H81" s="20"/>
      <c r="I81" s="20"/>
      <c r="J81" s="122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s="6" customFormat="1" ht="15.75" hidden="1" thickBot="1">
      <c r="A82" s="129"/>
      <c r="B82" s="131"/>
      <c r="C82" s="32">
        <v>2025</v>
      </c>
      <c r="D82" s="29">
        <f t="shared" ref="D82" si="20">E82+F82+G82+H82+I82</f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12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s="6" customFormat="1" ht="12.75" hidden="1">
      <c r="A83" s="99" t="s">
        <v>72</v>
      </c>
      <c r="B83" s="100"/>
      <c r="C83" s="17">
        <v>2022</v>
      </c>
      <c r="D83" s="54">
        <f t="shared" ref="D83:I83" si="21">D66</f>
        <v>0</v>
      </c>
      <c r="E83" s="54">
        <f t="shared" si="21"/>
        <v>0</v>
      </c>
      <c r="F83" s="54">
        <f t="shared" si="21"/>
        <v>0</v>
      </c>
      <c r="G83" s="54">
        <f t="shared" si="21"/>
        <v>0</v>
      </c>
      <c r="H83" s="54">
        <f t="shared" si="21"/>
        <v>0</v>
      </c>
      <c r="I83" s="54">
        <f t="shared" si="21"/>
        <v>0</v>
      </c>
      <c r="J83" s="103"/>
    </row>
    <row r="84" spans="1:24" s="6" customFormat="1" ht="12.75" hidden="1">
      <c r="A84" s="101"/>
      <c r="B84" s="102"/>
      <c r="C84" s="13">
        <v>2023</v>
      </c>
      <c r="D84" s="8">
        <f>D68</f>
        <v>0</v>
      </c>
      <c r="E84" s="8">
        <f t="shared" ref="E84:I85" si="22">E68</f>
        <v>0</v>
      </c>
      <c r="F84" s="8">
        <f t="shared" si="22"/>
        <v>0</v>
      </c>
      <c r="G84" s="8">
        <f t="shared" si="22"/>
        <v>0</v>
      </c>
      <c r="H84" s="8">
        <f t="shared" si="22"/>
        <v>0</v>
      </c>
      <c r="I84" s="8">
        <f t="shared" si="22"/>
        <v>0</v>
      </c>
      <c r="J84" s="104"/>
    </row>
    <row r="85" spans="1:24" s="6" customFormat="1" ht="12.75" hidden="1">
      <c r="A85" s="101"/>
      <c r="B85" s="102"/>
      <c r="C85" s="13">
        <v>2024</v>
      </c>
      <c r="D85" s="8">
        <f t="shared" ref="D85:H85" si="23">D69</f>
        <v>0</v>
      </c>
      <c r="E85" s="8">
        <f t="shared" si="23"/>
        <v>0</v>
      </c>
      <c r="F85" s="8">
        <f t="shared" si="23"/>
        <v>0</v>
      </c>
      <c r="G85" s="8">
        <f t="shared" si="23"/>
        <v>0</v>
      </c>
      <c r="H85" s="8">
        <f t="shared" si="23"/>
        <v>0</v>
      </c>
      <c r="I85" s="8">
        <f t="shared" si="22"/>
        <v>0</v>
      </c>
      <c r="J85" s="104"/>
    </row>
    <row r="86" spans="1:24" s="6" customFormat="1" ht="12.75" hidden="1">
      <c r="A86" s="101"/>
      <c r="B86" s="102"/>
      <c r="C86" s="47">
        <v>2025</v>
      </c>
      <c r="D86" s="8">
        <f t="shared" ref="D86:I87" si="24">D69</f>
        <v>0</v>
      </c>
      <c r="E86" s="8">
        <f t="shared" si="24"/>
        <v>0</v>
      </c>
      <c r="F86" s="8">
        <f t="shared" si="24"/>
        <v>0</v>
      </c>
      <c r="G86" s="8">
        <f t="shared" si="24"/>
        <v>0</v>
      </c>
      <c r="H86" s="8">
        <f t="shared" si="24"/>
        <v>0</v>
      </c>
      <c r="I86" s="8">
        <f t="shared" si="24"/>
        <v>0</v>
      </c>
      <c r="J86" s="105"/>
    </row>
    <row r="87" spans="1:24" s="6" customFormat="1" ht="13.5" hidden="1" thickBot="1">
      <c r="A87" s="101"/>
      <c r="B87" s="102"/>
      <c r="C87" s="47">
        <v>2026</v>
      </c>
      <c r="D87" s="8">
        <f t="shared" ref="D87:H87" si="25">D70</f>
        <v>0</v>
      </c>
      <c r="E87" s="8">
        <f t="shared" si="25"/>
        <v>0</v>
      </c>
      <c r="F87" s="8">
        <f t="shared" si="25"/>
        <v>0</v>
      </c>
      <c r="G87" s="8">
        <f t="shared" si="25"/>
        <v>0</v>
      </c>
      <c r="H87" s="8">
        <f t="shared" si="25"/>
        <v>0</v>
      </c>
      <c r="I87" s="8">
        <f t="shared" si="24"/>
        <v>0</v>
      </c>
      <c r="J87" s="105"/>
    </row>
    <row r="88" spans="1:24" s="6" customFormat="1" ht="12.75" hidden="1">
      <c r="A88" s="99" t="s">
        <v>98</v>
      </c>
      <c r="B88" s="100"/>
      <c r="C88" s="107" t="s">
        <v>102</v>
      </c>
      <c r="D88" s="109">
        <f>D83+D84+D85+D87</f>
        <v>0</v>
      </c>
      <c r="E88" s="109">
        <f t="shared" ref="E88:I88" si="26">E83+E84+E85+E87</f>
        <v>0</v>
      </c>
      <c r="F88" s="109">
        <f t="shared" si="26"/>
        <v>0</v>
      </c>
      <c r="G88" s="109">
        <f t="shared" si="26"/>
        <v>0</v>
      </c>
      <c r="H88" s="109">
        <f t="shared" si="26"/>
        <v>0</v>
      </c>
      <c r="I88" s="109">
        <f t="shared" si="26"/>
        <v>0</v>
      </c>
      <c r="J88" s="103"/>
    </row>
    <row r="89" spans="1:24" s="6" customFormat="1" ht="12.75" hidden="1">
      <c r="A89" s="101"/>
      <c r="B89" s="102"/>
      <c r="C89" s="108"/>
      <c r="D89" s="110"/>
      <c r="E89" s="110"/>
      <c r="F89" s="110"/>
      <c r="G89" s="110"/>
      <c r="H89" s="110"/>
      <c r="I89" s="110"/>
      <c r="J89" s="104"/>
    </row>
    <row r="90" spans="1:24" s="6" customFormat="1" ht="12.75" hidden="1">
      <c r="A90" s="101"/>
      <c r="B90" s="102"/>
      <c r="C90" s="108"/>
      <c r="D90" s="110"/>
      <c r="E90" s="110"/>
      <c r="F90" s="110"/>
      <c r="G90" s="110"/>
      <c r="H90" s="110"/>
      <c r="I90" s="110"/>
      <c r="J90" s="104"/>
    </row>
    <row r="91" spans="1:24" s="6" customFormat="1" ht="13.5" hidden="1" thickBot="1">
      <c r="A91" s="101"/>
      <c r="B91" s="102"/>
      <c r="C91" s="91"/>
      <c r="D91" s="111"/>
      <c r="E91" s="111"/>
      <c r="F91" s="111"/>
      <c r="G91" s="111"/>
      <c r="H91" s="111"/>
      <c r="I91" s="111"/>
      <c r="J91" s="105"/>
    </row>
    <row r="92" spans="1:24" s="6" customFormat="1" ht="12.75" hidden="1">
      <c r="A92" s="99" t="s">
        <v>122</v>
      </c>
      <c r="B92" s="100"/>
      <c r="C92" s="17">
        <v>2022</v>
      </c>
      <c r="D92" s="54">
        <f>D83+D20+D56</f>
        <v>0</v>
      </c>
      <c r="E92" s="54">
        <f t="shared" ref="E92:G93" si="27">E83+E20+E56</f>
        <v>0</v>
      </c>
      <c r="F92" s="54">
        <f t="shared" si="27"/>
        <v>0</v>
      </c>
      <c r="G92" s="54">
        <f t="shared" si="27"/>
        <v>0</v>
      </c>
      <c r="H92" s="54">
        <f>H83+H20+H56</f>
        <v>0</v>
      </c>
      <c r="I92" s="54">
        <f t="shared" ref="I92" si="28">I83+I20</f>
        <v>0</v>
      </c>
      <c r="J92" s="103"/>
    </row>
    <row r="93" spans="1:24" s="6" customFormat="1" ht="12.75" hidden="1">
      <c r="A93" s="101"/>
      <c r="B93" s="102"/>
      <c r="C93" s="13">
        <v>2023</v>
      </c>
      <c r="D93" s="8">
        <f>D84+D21+D57</f>
        <v>0</v>
      </c>
      <c r="E93" s="8">
        <f t="shared" si="27"/>
        <v>0</v>
      </c>
      <c r="F93" s="8">
        <f t="shared" si="27"/>
        <v>0</v>
      </c>
      <c r="G93" s="8">
        <f t="shared" si="27"/>
        <v>0</v>
      </c>
      <c r="H93" s="8">
        <f>H84+H21+H57</f>
        <v>0</v>
      </c>
      <c r="I93" s="8">
        <f>I84+I21</f>
        <v>0</v>
      </c>
      <c r="J93" s="104"/>
    </row>
    <row r="94" spans="1:24" s="6" customFormat="1" ht="12.75" hidden="1">
      <c r="A94" s="101"/>
      <c r="B94" s="102"/>
      <c r="C94" s="13">
        <v>2024</v>
      </c>
      <c r="D94" s="8">
        <f>D22+D58</f>
        <v>0</v>
      </c>
      <c r="E94" s="8">
        <f t="shared" ref="E94:I94" si="29">E22+E58</f>
        <v>0</v>
      </c>
      <c r="F94" s="8">
        <f t="shared" si="29"/>
        <v>0</v>
      </c>
      <c r="G94" s="8">
        <f t="shared" si="29"/>
        <v>0</v>
      </c>
      <c r="H94" s="8">
        <f t="shared" si="29"/>
        <v>0</v>
      </c>
      <c r="I94" s="8">
        <f t="shared" si="29"/>
        <v>0</v>
      </c>
      <c r="J94" s="104"/>
    </row>
    <row r="95" spans="1:24" s="6" customFormat="1" ht="12.75" hidden="1">
      <c r="A95" s="101"/>
      <c r="B95" s="102"/>
      <c r="C95" s="47">
        <v>2025</v>
      </c>
      <c r="D95" s="8">
        <f>D23+D59</f>
        <v>0</v>
      </c>
      <c r="E95" s="8">
        <f t="shared" ref="E95:I95" si="30">E23+E59</f>
        <v>0</v>
      </c>
      <c r="F95" s="8">
        <f t="shared" si="30"/>
        <v>0</v>
      </c>
      <c r="G95" s="8">
        <f t="shared" si="30"/>
        <v>0</v>
      </c>
      <c r="H95" s="8">
        <f t="shared" si="30"/>
        <v>0</v>
      </c>
      <c r="I95" s="8">
        <f t="shared" si="30"/>
        <v>0</v>
      </c>
      <c r="J95" s="105"/>
    </row>
    <row r="96" spans="1:24" s="6" customFormat="1" ht="13.5" hidden="1" thickBot="1">
      <c r="A96" s="101"/>
      <c r="B96" s="102"/>
      <c r="C96" s="47">
        <v>2026</v>
      </c>
      <c r="D96" s="55">
        <f t="shared" ref="D96:H96" si="31">D87+D24+D60</f>
        <v>0</v>
      </c>
      <c r="E96" s="55">
        <f t="shared" si="31"/>
        <v>0</v>
      </c>
      <c r="F96" s="55">
        <f t="shared" si="31"/>
        <v>0</v>
      </c>
      <c r="G96" s="55">
        <f t="shared" si="31"/>
        <v>0</v>
      </c>
      <c r="H96" s="55">
        <f t="shared" si="31"/>
        <v>0</v>
      </c>
      <c r="I96" s="40">
        <f>I87+I24</f>
        <v>0</v>
      </c>
      <c r="J96" s="105"/>
    </row>
    <row r="97" spans="1:24" s="6" customFormat="1" ht="12.75" hidden="1">
      <c r="A97" s="106" t="s">
        <v>123</v>
      </c>
      <c r="B97" s="106"/>
      <c r="C97" s="107" t="s">
        <v>102</v>
      </c>
      <c r="D97" s="109">
        <f>D92+D93+D94+D96+D95</f>
        <v>0</v>
      </c>
      <c r="E97" s="109">
        <f t="shared" ref="E97:I97" si="32">E92+E93+E94+E96</f>
        <v>0</v>
      </c>
      <c r="F97" s="109">
        <f t="shared" si="32"/>
        <v>0</v>
      </c>
      <c r="G97" s="109">
        <f t="shared" si="32"/>
        <v>0</v>
      </c>
      <c r="H97" s="109">
        <f>H92+H93+H94+H96+H95</f>
        <v>0</v>
      </c>
      <c r="I97" s="109">
        <f t="shared" si="32"/>
        <v>0</v>
      </c>
      <c r="J97" s="103"/>
    </row>
    <row r="98" spans="1:24" s="6" customFormat="1" ht="12.75" hidden="1">
      <c r="A98" s="106"/>
      <c r="B98" s="106"/>
      <c r="C98" s="108"/>
      <c r="D98" s="110"/>
      <c r="E98" s="110"/>
      <c r="F98" s="110"/>
      <c r="G98" s="110"/>
      <c r="H98" s="110"/>
      <c r="I98" s="110"/>
      <c r="J98" s="104"/>
    </row>
    <row r="99" spans="1:24" s="6" customFormat="1" ht="12.75" hidden="1">
      <c r="A99" s="106"/>
      <c r="B99" s="106"/>
      <c r="C99" s="108"/>
      <c r="D99" s="110"/>
      <c r="E99" s="110"/>
      <c r="F99" s="110"/>
      <c r="G99" s="110"/>
      <c r="H99" s="110"/>
      <c r="I99" s="110"/>
      <c r="J99" s="104"/>
    </row>
    <row r="100" spans="1:24" s="6" customFormat="1" ht="13.5" hidden="1" thickBot="1">
      <c r="A100" s="106"/>
      <c r="B100" s="106"/>
      <c r="C100" s="91"/>
      <c r="D100" s="111"/>
      <c r="E100" s="111"/>
      <c r="F100" s="111"/>
      <c r="G100" s="111"/>
      <c r="H100" s="111"/>
      <c r="I100" s="111"/>
      <c r="J100" s="105"/>
    </row>
    <row r="101" spans="1:24" s="6" customFormat="1" ht="15.75">
      <c r="A101" s="218" t="s">
        <v>19</v>
      </c>
      <c r="B101" s="219"/>
      <c r="C101" s="219"/>
      <c r="D101" s="219"/>
      <c r="E101" s="219"/>
      <c r="F101" s="219"/>
      <c r="G101" s="219"/>
      <c r="H101" s="219"/>
      <c r="I101" s="219"/>
      <c r="J101" s="22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thickBot="1">
      <c r="A102" s="90" t="s">
        <v>21</v>
      </c>
      <c r="B102" s="91"/>
      <c r="C102" s="91"/>
      <c r="D102" s="91"/>
      <c r="E102" s="91"/>
      <c r="F102" s="91"/>
      <c r="G102" s="91"/>
      <c r="H102" s="91"/>
      <c r="I102" s="91"/>
      <c r="J102" s="92"/>
    </row>
    <row r="103" spans="1:24" ht="18.75" customHeight="1">
      <c r="A103" s="93">
        <v>1</v>
      </c>
      <c r="B103" s="95" t="s">
        <v>85</v>
      </c>
      <c r="C103" s="14">
        <v>2022</v>
      </c>
      <c r="D103" s="15">
        <f t="shared" ref="D103:D104" si="33">E103+F103+G103+H103+I103</f>
        <v>0</v>
      </c>
      <c r="E103" s="15">
        <v>0</v>
      </c>
      <c r="F103" s="15">
        <v>0</v>
      </c>
      <c r="G103" s="15">
        <v>0</v>
      </c>
      <c r="H103" s="15">
        <v>0</v>
      </c>
      <c r="I103" s="16">
        <v>0</v>
      </c>
      <c r="J103" s="185" t="s">
        <v>9</v>
      </c>
    </row>
    <row r="104" spans="1:24" ht="18.75" customHeight="1" thickBot="1">
      <c r="A104" s="94"/>
      <c r="B104" s="96"/>
      <c r="C104" s="32">
        <v>2023</v>
      </c>
      <c r="D104" s="29">
        <f t="shared" si="33"/>
        <v>100</v>
      </c>
      <c r="E104" s="29">
        <v>0</v>
      </c>
      <c r="F104" s="29">
        <v>0</v>
      </c>
      <c r="G104" s="29">
        <v>0</v>
      </c>
      <c r="H104" s="29">
        <v>100</v>
      </c>
      <c r="I104" s="76">
        <v>0</v>
      </c>
      <c r="J104" s="186"/>
    </row>
    <row r="105" spans="1:24" ht="15" customHeight="1">
      <c r="A105" s="93">
        <v>2</v>
      </c>
      <c r="B105" s="95" t="s">
        <v>22</v>
      </c>
      <c r="C105" s="14">
        <v>2022</v>
      </c>
      <c r="D105" s="15">
        <f t="shared" ref="D105:D113" si="34">E105+F105+G105+H105+I105</f>
        <v>1.8</v>
      </c>
      <c r="E105" s="15">
        <v>0</v>
      </c>
      <c r="F105" s="15">
        <v>0</v>
      </c>
      <c r="G105" s="15">
        <v>0</v>
      </c>
      <c r="H105" s="15">
        <v>1.8</v>
      </c>
      <c r="I105" s="16">
        <v>0</v>
      </c>
      <c r="J105" s="186"/>
    </row>
    <row r="106" spans="1:24" ht="15.75" thickBot="1">
      <c r="A106" s="94"/>
      <c r="B106" s="96"/>
      <c r="C106" s="32">
        <v>2023</v>
      </c>
      <c r="D106" s="29">
        <f t="shared" si="34"/>
        <v>27</v>
      </c>
      <c r="E106" s="29">
        <v>0</v>
      </c>
      <c r="F106" s="29">
        <v>0</v>
      </c>
      <c r="G106" s="29">
        <v>0</v>
      </c>
      <c r="H106" s="29">
        <v>27</v>
      </c>
      <c r="I106" s="76">
        <v>0</v>
      </c>
      <c r="J106" s="186"/>
    </row>
    <row r="107" spans="1:24" ht="15">
      <c r="A107" s="97">
        <v>3</v>
      </c>
      <c r="B107" s="98" t="s">
        <v>23</v>
      </c>
      <c r="C107" s="35">
        <v>2022</v>
      </c>
      <c r="D107" s="36">
        <f t="shared" si="34"/>
        <v>215.7</v>
      </c>
      <c r="E107" s="36">
        <v>0</v>
      </c>
      <c r="F107" s="36">
        <v>0</v>
      </c>
      <c r="G107" s="36">
        <v>0</v>
      </c>
      <c r="H107" s="36">
        <v>215.7</v>
      </c>
      <c r="I107" s="77">
        <v>0</v>
      </c>
      <c r="J107" s="186"/>
    </row>
    <row r="108" spans="1:24" ht="15.75" thickBot="1">
      <c r="A108" s="94"/>
      <c r="B108" s="96"/>
      <c r="C108" s="32">
        <v>2023</v>
      </c>
      <c r="D108" s="29">
        <f>E108+F108+G108+H108+I108</f>
        <v>299.10000000000002</v>
      </c>
      <c r="E108" s="29">
        <v>0</v>
      </c>
      <c r="F108" s="29">
        <v>0</v>
      </c>
      <c r="G108" s="29">
        <v>0</v>
      </c>
      <c r="H108" s="29">
        <v>299.10000000000002</v>
      </c>
      <c r="I108" s="76">
        <v>0</v>
      </c>
      <c r="J108" s="186"/>
    </row>
    <row r="109" spans="1:24" ht="27" customHeight="1">
      <c r="A109" s="93">
        <v>4</v>
      </c>
      <c r="B109" s="95" t="s">
        <v>24</v>
      </c>
      <c r="C109" s="14">
        <v>2022</v>
      </c>
      <c r="D109" s="15">
        <f t="shared" si="34"/>
        <v>13</v>
      </c>
      <c r="E109" s="15">
        <v>0</v>
      </c>
      <c r="F109" s="15">
        <v>0</v>
      </c>
      <c r="G109" s="15">
        <v>0</v>
      </c>
      <c r="H109" s="15">
        <v>13</v>
      </c>
      <c r="I109" s="16">
        <v>0</v>
      </c>
      <c r="J109" s="186"/>
    </row>
    <row r="110" spans="1:24" ht="27" customHeight="1" thickBot="1">
      <c r="A110" s="94"/>
      <c r="B110" s="96"/>
      <c r="C110" s="32">
        <v>2023</v>
      </c>
      <c r="D110" s="29">
        <f t="shared" si="34"/>
        <v>1.1000000000000001</v>
      </c>
      <c r="E110" s="29">
        <v>0</v>
      </c>
      <c r="F110" s="29">
        <v>0</v>
      </c>
      <c r="G110" s="29">
        <v>0</v>
      </c>
      <c r="H110" s="29">
        <v>1.1000000000000001</v>
      </c>
      <c r="I110" s="76">
        <v>0</v>
      </c>
      <c r="J110" s="186"/>
    </row>
    <row r="111" spans="1:24" ht="13.5" customHeight="1">
      <c r="A111" s="93">
        <v>5</v>
      </c>
      <c r="B111" s="95" t="s">
        <v>100</v>
      </c>
      <c r="C111" s="14">
        <v>2022</v>
      </c>
      <c r="D111" s="15">
        <f t="shared" ref="D111:D112" si="35">E111+F111+G111+H111+I111</f>
        <v>74.400000000000006</v>
      </c>
      <c r="E111" s="15">
        <v>0</v>
      </c>
      <c r="F111" s="15">
        <v>0</v>
      </c>
      <c r="G111" s="15">
        <v>0</v>
      </c>
      <c r="H111" s="15">
        <v>74.400000000000006</v>
      </c>
      <c r="I111" s="16">
        <v>0</v>
      </c>
      <c r="J111" s="186"/>
    </row>
    <row r="112" spans="1:24" ht="15.75" thickBot="1">
      <c r="A112" s="94"/>
      <c r="B112" s="96"/>
      <c r="C112" s="32">
        <v>2023</v>
      </c>
      <c r="D112" s="29">
        <f t="shared" si="35"/>
        <v>0</v>
      </c>
      <c r="E112" s="29">
        <v>0</v>
      </c>
      <c r="F112" s="29">
        <v>0</v>
      </c>
      <c r="G112" s="29">
        <v>0</v>
      </c>
      <c r="H112" s="29">
        <v>0</v>
      </c>
      <c r="I112" s="76">
        <v>0</v>
      </c>
      <c r="J112" s="186"/>
    </row>
    <row r="113" spans="1:10" ht="13.5" customHeight="1">
      <c r="A113" s="93">
        <v>6</v>
      </c>
      <c r="B113" s="159" t="s">
        <v>99</v>
      </c>
      <c r="C113" s="14">
        <v>2022</v>
      </c>
      <c r="D113" s="15">
        <f t="shared" si="34"/>
        <v>0</v>
      </c>
      <c r="E113" s="15">
        <v>0</v>
      </c>
      <c r="F113" s="15">
        <v>0</v>
      </c>
      <c r="G113" s="15">
        <v>0</v>
      </c>
      <c r="H113" s="15">
        <v>0</v>
      </c>
      <c r="I113" s="16">
        <v>0</v>
      </c>
      <c r="J113" s="186"/>
    </row>
    <row r="114" spans="1:10" ht="15.75" thickBot="1">
      <c r="A114" s="94"/>
      <c r="B114" s="166"/>
      <c r="C114" s="32">
        <v>2023</v>
      </c>
      <c r="D114" s="29">
        <f>E114+F114+G114+H114+I114</f>
        <v>74.400000000000006</v>
      </c>
      <c r="E114" s="29">
        <v>0</v>
      </c>
      <c r="F114" s="29">
        <v>0</v>
      </c>
      <c r="G114" s="29">
        <v>0</v>
      </c>
      <c r="H114" s="29">
        <v>74.400000000000006</v>
      </c>
      <c r="I114" s="76">
        <v>0</v>
      </c>
      <c r="J114" s="204"/>
    </row>
    <row r="115" spans="1:10" s="6" customFormat="1" ht="12.75">
      <c r="A115" s="136" t="s">
        <v>17</v>
      </c>
      <c r="B115" s="137"/>
      <c r="C115" s="17">
        <v>2022</v>
      </c>
      <c r="D115" s="18">
        <f>D105+D107+D109+D113+D111+D103</f>
        <v>304.89999999999998</v>
      </c>
      <c r="E115" s="18">
        <f t="shared" ref="E115:G116" si="36">E105+E107+E109+E113+E111</f>
        <v>0</v>
      </c>
      <c r="F115" s="18">
        <f t="shared" si="36"/>
        <v>0</v>
      </c>
      <c r="G115" s="18">
        <f t="shared" si="36"/>
        <v>0</v>
      </c>
      <c r="H115" s="18">
        <f>H105+H107+H109+H113+H111+H103</f>
        <v>304.89999999999998</v>
      </c>
      <c r="I115" s="73">
        <f>I105+I107+I109+I113+I111</f>
        <v>0</v>
      </c>
      <c r="J115" s="148"/>
    </row>
    <row r="116" spans="1:10" s="6" customFormat="1" ht="13.5" thickBot="1">
      <c r="A116" s="139"/>
      <c r="B116" s="140"/>
      <c r="C116" s="74">
        <v>2023</v>
      </c>
      <c r="D116" s="68">
        <f>D106+D108+D110+D114+D112+D104</f>
        <v>501.6</v>
      </c>
      <c r="E116" s="68">
        <f t="shared" si="36"/>
        <v>0</v>
      </c>
      <c r="F116" s="68">
        <f t="shared" si="36"/>
        <v>0</v>
      </c>
      <c r="G116" s="68">
        <f t="shared" si="36"/>
        <v>0</v>
      </c>
      <c r="H116" s="68">
        <f>H106+H108+H110+H114+H112+H104</f>
        <v>501.6</v>
      </c>
      <c r="I116" s="75">
        <f>I106+I108+I110+I114+I112</f>
        <v>0</v>
      </c>
      <c r="J116" s="149"/>
    </row>
    <row r="117" spans="1:10" s="6" customFormat="1" ht="11.25" customHeight="1">
      <c r="A117" s="136" t="s">
        <v>25</v>
      </c>
      <c r="B117" s="137"/>
      <c r="C117" s="107" t="s">
        <v>128</v>
      </c>
      <c r="D117" s="109">
        <f>D115+D116</f>
        <v>806.5</v>
      </c>
      <c r="E117" s="109">
        <f t="shared" ref="E117:I117" si="37">E115+E116</f>
        <v>0</v>
      </c>
      <c r="F117" s="109">
        <f t="shared" si="37"/>
        <v>0</v>
      </c>
      <c r="G117" s="109">
        <f t="shared" si="37"/>
        <v>0</v>
      </c>
      <c r="H117" s="109">
        <f t="shared" si="37"/>
        <v>806.5</v>
      </c>
      <c r="I117" s="109">
        <f t="shared" si="37"/>
        <v>0</v>
      </c>
      <c r="J117" s="163"/>
    </row>
    <row r="118" spans="1:10" s="6" customFormat="1" ht="11.25" customHeight="1">
      <c r="A118" s="138"/>
      <c r="B118" s="106"/>
      <c r="C118" s="108"/>
      <c r="D118" s="110"/>
      <c r="E118" s="110"/>
      <c r="F118" s="110"/>
      <c r="G118" s="110"/>
      <c r="H118" s="110"/>
      <c r="I118" s="110"/>
      <c r="J118" s="149"/>
    </row>
    <row r="119" spans="1:10" s="6" customFormat="1" ht="11.25" customHeight="1">
      <c r="A119" s="138"/>
      <c r="B119" s="106"/>
      <c r="C119" s="108"/>
      <c r="D119" s="110"/>
      <c r="E119" s="110"/>
      <c r="F119" s="110"/>
      <c r="G119" s="110"/>
      <c r="H119" s="110"/>
      <c r="I119" s="110"/>
      <c r="J119" s="149"/>
    </row>
    <row r="120" spans="1:10" s="6" customFormat="1" ht="11.25" customHeight="1" thickBot="1">
      <c r="A120" s="139"/>
      <c r="B120" s="140"/>
      <c r="C120" s="91"/>
      <c r="D120" s="111"/>
      <c r="E120" s="111"/>
      <c r="F120" s="111"/>
      <c r="G120" s="111"/>
      <c r="H120" s="111"/>
      <c r="I120" s="111"/>
      <c r="J120" s="153"/>
    </row>
    <row r="121" spans="1:10" ht="15.75" thickBot="1">
      <c r="A121" s="147" t="s">
        <v>26</v>
      </c>
      <c r="B121" s="113"/>
      <c r="C121" s="113"/>
      <c r="D121" s="113"/>
      <c r="E121" s="113"/>
      <c r="F121" s="113"/>
      <c r="G121" s="113"/>
      <c r="H121" s="113"/>
      <c r="I121" s="113"/>
      <c r="J121" s="114"/>
    </row>
    <row r="122" spans="1:10" ht="19.5" customHeight="1">
      <c r="A122" s="93">
        <v>1</v>
      </c>
      <c r="B122" s="95" t="s">
        <v>27</v>
      </c>
      <c r="C122" s="14">
        <v>2022</v>
      </c>
      <c r="D122" s="15">
        <f t="shared" ref="D122:D129" si="38">E122+F122+G122+H122+I122</f>
        <v>714.41898000000003</v>
      </c>
      <c r="E122" s="15">
        <v>0</v>
      </c>
      <c r="F122" s="15">
        <v>0</v>
      </c>
      <c r="G122" s="15">
        <v>0</v>
      </c>
      <c r="H122" s="15">
        <v>714.41898000000003</v>
      </c>
      <c r="I122" s="16">
        <v>0</v>
      </c>
      <c r="J122" s="185" t="s">
        <v>9</v>
      </c>
    </row>
    <row r="123" spans="1:10" ht="19.5" customHeight="1" thickBot="1">
      <c r="A123" s="94"/>
      <c r="B123" s="96"/>
      <c r="C123" s="32">
        <v>2023</v>
      </c>
      <c r="D123" s="29">
        <f t="shared" si="38"/>
        <v>422.03989999999999</v>
      </c>
      <c r="E123" s="29">
        <v>0</v>
      </c>
      <c r="F123" s="29">
        <v>0</v>
      </c>
      <c r="G123" s="29">
        <v>0</v>
      </c>
      <c r="H123" s="29">
        <v>422.03989999999999</v>
      </c>
      <c r="I123" s="76">
        <v>0</v>
      </c>
      <c r="J123" s="186"/>
    </row>
    <row r="124" spans="1:10" ht="22.5" customHeight="1">
      <c r="A124" s="93">
        <v>2</v>
      </c>
      <c r="B124" s="159" t="s">
        <v>28</v>
      </c>
      <c r="C124" s="14">
        <v>2022</v>
      </c>
      <c r="D124" s="42">
        <f>E124+F124+G124+H124+I124</f>
        <v>1328.183</v>
      </c>
      <c r="E124" s="42">
        <f t="shared" ref="E124:G125" si="39">E126</f>
        <v>0</v>
      </c>
      <c r="F124" s="42">
        <f t="shared" si="39"/>
        <v>1098.5</v>
      </c>
      <c r="G124" s="42">
        <f t="shared" si="39"/>
        <v>0</v>
      </c>
      <c r="H124" s="44">
        <f>143.5+H126</f>
        <v>226.18299999999999</v>
      </c>
      <c r="I124" s="80">
        <f>I126</f>
        <v>3.5</v>
      </c>
      <c r="J124" s="186"/>
    </row>
    <row r="125" spans="1:10" ht="22.5" customHeight="1" thickBot="1">
      <c r="A125" s="94"/>
      <c r="B125" s="166"/>
      <c r="C125" s="32">
        <v>2023</v>
      </c>
      <c r="D125" s="29">
        <f t="shared" si="38"/>
        <v>1371.3165399999998</v>
      </c>
      <c r="E125" s="29">
        <f t="shared" si="39"/>
        <v>0</v>
      </c>
      <c r="F125" s="29">
        <f t="shared" si="39"/>
        <v>971.77275999999995</v>
      </c>
      <c r="G125" s="29">
        <f t="shared" si="39"/>
        <v>0</v>
      </c>
      <c r="H125" s="81">
        <f>266.14419+H127</f>
        <v>399.04377999999997</v>
      </c>
      <c r="I125" s="76">
        <f>I127</f>
        <v>0.5</v>
      </c>
      <c r="J125" s="186"/>
    </row>
    <row r="126" spans="1:10" ht="177" customHeight="1">
      <c r="A126" s="164" t="s">
        <v>47</v>
      </c>
      <c r="B126" s="48" t="s">
        <v>78</v>
      </c>
      <c r="C126" s="14">
        <v>2022</v>
      </c>
      <c r="D126" s="15">
        <f t="shared" ref="D126:D127" si="40">E126+F126+G126+H126+I126</f>
        <v>1184.683</v>
      </c>
      <c r="E126" s="15">
        <v>0</v>
      </c>
      <c r="F126" s="15">
        <v>1098.5</v>
      </c>
      <c r="G126" s="15">
        <v>0</v>
      </c>
      <c r="H126" s="38">
        <v>82.683000000000007</v>
      </c>
      <c r="I126" s="16">
        <v>3.5</v>
      </c>
      <c r="J126" s="186"/>
    </row>
    <row r="127" spans="1:10" ht="178.5" customHeight="1" thickBot="1">
      <c r="A127" s="165"/>
      <c r="B127" s="82" t="s">
        <v>91</v>
      </c>
      <c r="C127" s="32">
        <v>2023</v>
      </c>
      <c r="D127" s="29">
        <f t="shared" si="40"/>
        <v>1105.1723499999998</v>
      </c>
      <c r="E127" s="29">
        <v>0</v>
      </c>
      <c r="F127" s="29">
        <v>971.77275999999995</v>
      </c>
      <c r="G127" s="29">
        <v>0</v>
      </c>
      <c r="H127" s="81">
        <v>132.89958999999999</v>
      </c>
      <c r="I127" s="76">
        <v>0.5</v>
      </c>
      <c r="J127" s="186"/>
    </row>
    <row r="128" spans="1:10" ht="62.25" customHeight="1">
      <c r="A128" s="93">
        <v>3</v>
      </c>
      <c r="B128" s="95" t="s">
        <v>29</v>
      </c>
      <c r="C128" s="14">
        <v>2022</v>
      </c>
      <c r="D128" s="15">
        <f t="shared" si="38"/>
        <v>39.5</v>
      </c>
      <c r="E128" s="15">
        <v>0</v>
      </c>
      <c r="F128" s="15">
        <v>0</v>
      </c>
      <c r="G128" s="15">
        <v>0</v>
      </c>
      <c r="H128" s="15">
        <v>39.5</v>
      </c>
      <c r="I128" s="16">
        <v>0</v>
      </c>
      <c r="J128" s="186"/>
    </row>
    <row r="129" spans="1:10" ht="62.25" customHeight="1" thickBot="1">
      <c r="A129" s="94"/>
      <c r="B129" s="96"/>
      <c r="C129" s="32">
        <v>2023</v>
      </c>
      <c r="D129" s="29">
        <f t="shared" si="38"/>
        <v>0</v>
      </c>
      <c r="E129" s="29">
        <v>0</v>
      </c>
      <c r="F129" s="29">
        <v>0</v>
      </c>
      <c r="G129" s="29">
        <v>0</v>
      </c>
      <c r="H129" s="29">
        <v>0</v>
      </c>
      <c r="I129" s="76">
        <v>0</v>
      </c>
      <c r="J129" s="186"/>
    </row>
    <row r="130" spans="1:10" s="6" customFormat="1" ht="12.75">
      <c r="A130" s="136" t="s">
        <v>17</v>
      </c>
      <c r="B130" s="137"/>
      <c r="C130" s="17">
        <v>2022</v>
      </c>
      <c r="D130" s="18">
        <f>D122+D124+D128</f>
        <v>2082.1019799999999</v>
      </c>
      <c r="E130" s="18">
        <f>E118+E122+E124+E128</f>
        <v>0</v>
      </c>
      <c r="F130" s="18">
        <f>F122+F124+F128</f>
        <v>1098.5</v>
      </c>
      <c r="G130" s="18">
        <f t="shared" ref="G130:I131" si="41">G118+G122+G124+G128</f>
        <v>0</v>
      </c>
      <c r="H130" s="18">
        <f t="shared" si="41"/>
        <v>980.10198000000003</v>
      </c>
      <c r="I130" s="73">
        <f t="shared" si="41"/>
        <v>3.5</v>
      </c>
      <c r="J130" s="148"/>
    </row>
    <row r="131" spans="1:10" s="6" customFormat="1" ht="13.5" thickBot="1">
      <c r="A131" s="139"/>
      <c r="B131" s="140"/>
      <c r="C131" s="74">
        <v>2023</v>
      </c>
      <c r="D131" s="68">
        <f>D123+D125+D129</f>
        <v>1793.3564399999998</v>
      </c>
      <c r="E131" s="72">
        <f>E119+E123+E125+E129</f>
        <v>0</v>
      </c>
      <c r="F131" s="72">
        <f>F123+F125+F129</f>
        <v>971.77275999999995</v>
      </c>
      <c r="G131" s="72">
        <f t="shared" si="41"/>
        <v>0</v>
      </c>
      <c r="H131" s="72">
        <f t="shared" si="41"/>
        <v>821.08367999999996</v>
      </c>
      <c r="I131" s="79">
        <f t="shared" si="41"/>
        <v>0.5</v>
      </c>
      <c r="J131" s="149"/>
    </row>
    <row r="132" spans="1:10" s="6" customFormat="1" ht="11.25" customHeight="1">
      <c r="A132" s="136" t="s">
        <v>30</v>
      </c>
      <c r="B132" s="137"/>
      <c r="C132" s="107" t="s">
        <v>128</v>
      </c>
      <c r="D132" s="109">
        <f>D130+D131</f>
        <v>3875.4584199999999</v>
      </c>
      <c r="E132" s="109">
        <f t="shared" ref="E132:I132" si="42">E130+E131</f>
        <v>0</v>
      </c>
      <c r="F132" s="109">
        <f t="shared" si="42"/>
        <v>2070.2727599999998</v>
      </c>
      <c r="G132" s="109">
        <f t="shared" si="42"/>
        <v>0</v>
      </c>
      <c r="H132" s="109">
        <f t="shared" si="42"/>
        <v>1801.1856600000001</v>
      </c>
      <c r="I132" s="150">
        <f t="shared" si="42"/>
        <v>4</v>
      </c>
      <c r="J132" s="163"/>
    </row>
    <row r="133" spans="1:10" s="6" customFormat="1" ht="11.25" customHeight="1">
      <c r="A133" s="138"/>
      <c r="B133" s="106"/>
      <c r="C133" s="108"/>
      <c r="D133" s="110"/>
      <c r="E133" s="110"/>
      <c r="F133" s="110"/>
      <c r="G133" s="110"/>
      <c r="H133" s="110"/>
      <c r="I133" s="151"/>
      <c r="J133" s="149"/>
    </row>
    <row r="134" spans="1:10" s="6" customFormat="1" ht="11.25" customHeight="1">
      <c r="A134" s="138"/>
      <c r="B134" s="106"/>
      <c r="C134" s="108"/>
      <c r="D134" s="110"/>
      <c r="E134" s="110"/>
      <c r="F134" s="110"/>
      <c r="G134" s="110"/>
      <c r="H134" s="110"/>
      <c r="I134" s="151"/>
      <c r="J134" s="149"/>
    </row>
    <row r="135" spans="1:10" s="6" customFormat="1" ht="11.25" customHeight="1" thickBot="1">
      <c r="A135" s="139"/>
      <c r="B135" s="140"/>
      <c r="C135" s="91"/>
      <c r="D135" s="111"/>
      <c r="E135" s="111"/>
      <c r="F135" s="111"/>
      <c r="G135" s="111"/>
      <c r="H135" s="111"/>
      <c r="I135" s="152"/>
      <c r="J135" s="153"/>
    </row>
    <row r="136" spans="1:10" ht="15.75" thickBot="1">
      <c r="A136" s="147" t="s">
        <v>37</v>
      </c>
      <c r="B136" s="113"/>
      <c r="C136" s="113"/>
      <c r="D136" s="113"/>
      <c r="E136" s="113"/>
      <c r="F136" s="113"/>
      <c r="G136" s="113"/>
      <c r="H136" s="113"/>
      <c r="I136" s="113"/>
      <c r="J136" s="114"/>
    </row>
    <row r="137" spans="1:10" ht="47.25" customHeight="1">
      <c r="A137" s="93">
        <v>1</v>
      </c>
      <c r="B137" s="95" t="s">
        <v>31</v>
      </c>
      <c r="C137" s="14">
        <v>2022</v>
      </c>
      <c r="D137" s="15">
        <f t="shared" ref="D137:D158" si="43">E137+F137+G137+H137+I137</f>
        <v>181.9</v>
      </c>
      <c r="E137" s="15">
        <v>0</v>
      </c>
      <c r="F137" s="15">
        <v>0</v>
      </c>
      <c r="G137" s="15">
        <v>0</v>
      </c>
      <c r="H137" s="15">
        <v>181.9</v>
      </c>
      <c r="I137" s="16">
        <v>0</v>
      </c>
      <c r="J137" s="185" t="s">
        <v>9</v>
      </c>
    </row>
    <row r="138" spans="1:10" ht="47.25" customHeight="1" thickBot="1">
      <c r="A138" s="94"/>
      <c r="B138" s="96"/>
      <c r="C138" s="32">
        <v>2023</v>
      </c>
      <c r="D138" s="29">
        <f t="shared" si="43"/>
        <v>209.2</v>
      </c>
      <c r="E138" s="29">
        <v>0</v>
      </c>
      <c r="F138" s="29">
        <v>0</v>
      </c>
      <c r="G138" s="29">
        <v>0</v>
      </c>
      <c r="H138" s="29">
        <v>209.2</v>
      </c>
      <c r="I138" s="76">
        <v>0</v>
      </c>
      <c r="J138" s="186"/>
    </row>
    <row r="139" spans="1:10" ht="20.25" customHeight="1">
      <c r="A139" s="93">
        <v>2</v>
      </c>
      <c r="B139" s="95" t="s">
        <v>57</v>
      </c>
      <c r="C139" s="14">
        <v>2022</v>
      </c>
      <c r="D139" s="15">
        <f t="shared" si="43"/>
        <v>0</v>
      </c>
      <c r="E139" s="15">
        <v>0</v>
      </c>
      <c r="F139" s="15">
        <v>0</v>
      </c>
      <c r="G139" s="15">
        <v>0</v>
      </c>
      <c r="H139" s="15">
        <v>0</v>
      </c>
      <c r="I139" s="16">
        <v>0</v>
      </c>
      <c r="J139" s="186"/>
    </row>
    <row r="140" spans="1:10" ht="20.25" customHeight="1" thickBot="1">
      <c r="A140" s="94"/>
      <c r="B140" s="96"/>
      <c r="C140" s="32">
        <v>2023</v>
      </c>
      <c r="D140" s="29">
        <f t="shared" si="43"/>
        <v>1.8</v>
      </c>
      <c r="E140" s="29">
        <v>0</v>
      </c>
      <c r="F140" s="29">
        <v>0</v>
      </c>
      <c r="G140" s="29">
        <v>0</v>
      </c>
      <c r="H140" s="29">
        <v>1.8</v>
      </c>
      <c r="I140" s="76">
        <v>0</v>
      </c>
      <c r="J140" s="186"/>
    </row>
    <row r="141" spans="1:10" ht="15">
      <c r="A141" s="93">
        <v>3</v>
      </c>
      <c r="B141" s="95" t="s">
        <v>88</v>
      </c>
      <c r="C141" s="14">
        <v>2022</v>
      </c>
      <c r="D141" s="15">
        <f t="shared" ref="D141:D144" si="44">E141+F141+G141+H141+I141</f>
        <v>10</v>
      </c>
      <c r="E141" s="15">
        <v>0</v>
      </c>
      <c r="F141" s="15">
        <v>0</v>
      </c>
      <c r="G141" s="15">
        <v>0</v>
      </c>
      <c r="H141" s="15">
        <v>10</v>
      </c>
      <c r="I141" s="16">
        <v>0</v>
      </c>
      <c r="J141" s="186"/>
    </row>
    <row r="142" spans="1:10" ht="15.75" thickBot="1">
      <c r="A142" s="94"/>
      <c r="B142" s="96"/>
      <c r="C142" s="32">
        <v>2023</v>
      </c>
      <c r="D142" s="29">
        <f t="shared" si="44"/>
        <v>44</v>
      </c>
      <c r="E142" s="29">
        <v>0</v>
      </c>
      <c r="F142" s="29">
        <v>0</v>
      </c>
      <c r="G142" s="29">
        <v>0</v>
      </c>
      <c r="H142" s="29">
        <v>44</v>
      </c>
      <c r="I142" s="76">
        <v>0</v>
      </c>
      <c r="J142" s="186"/>
    </row>
    <row r="143" spans="1:10" ht="15">
      <c r="A143" s="93">
        <v>4</v>
      </c>
      <c r="B143" s="95" t="s">
        <v>32</v>
      </c>
      <c r="C143" s="14">
        <v>2022</v>
      </c>
      <c r="D143" s="15">
        <f t="shared" si="44"/>
        <v>89.9</v>
      </c>
      <c r="E143" s="15">
        <v>0</v>
      </c>
      <c r="F143" s="15">
        <v>0</v>
      </c>
      <c r="G143" s="15">
        <v>0</v>
      </c>
      <c r="H143" s="15">
        <v>89.9</v>
      </c>
      <c r="I143" s="16">
        <v>0</v>
      </c>
      <c r="J143" s="186"/>
    </row>
    <row r="144" spans="1:10" ht="15.75" thickBot="1">
      <c r="A144" s="94"/>
      <c r="B144" s="96"/>
      <c r="C144" s="32">
        <v>2023</v>
      </c>
      <c r="D144" s="29">
        <f t="shared" si="44"/>
        <v>175.2</v>
      </c>
      <c r="E144" s="29">
        <v>0</v>
      </c>
      <c r="F144" s="29">
        <v>0</v>
      </c>
      <c r="G144" s="29">
        <v>0</v>
      </c>
      <c r="H144" s="29">
        <v>175.2</v>
      </c>
      <c r="I144" s="76">
        <v>0</v>
      </c>
      <c r="J144" s="186"/>
    </row>
    <row r="145" spans="1:10" ht="27" customHeight="1">
      <c r="A145" s="93">
        <v>5</v>
      </c>
      <c r="B145" s="95" t="s">
        <v>103</v>
      </c>
      <c r="C145" s="14">
        <v>2022</v>
      </c>
      <c r="D145" s="15">
        <f t="shared" si="43"/>
        <v>0</v>
      </c>
      <c r="E145" s="15">
        <v>0</v>
      </c>
      <c r="F145" s="15">
        <v>0</v>
      </c>
      <c r="G145" s="15">
        <v>0</v>
      </c>
      <c r="H145" s="15">
        <v>0</v>
      </c>
      <c r="I145" s="16">
        <v>0</v>
      </c>
      <c r="J145" s="186"/>
    </row>
    <row r="146" spans="1:10" ht="27" customHeight="1" thickBot="1">
      <c r="A146" s="94"/>
      <c r="B146" s="96"/>
      <c r="C146" s="32">
        <v>2023</v>
      </c>
      <c r="D146" s="29">
        <f t="shared" si="43"/>
        <v>21.1</v>
      </c>
      <c r="E146" s="29">
        <v>0</v>
      </c>
      <c r="F146" s="29">
        <v>0</v>
      </c>
      <c r="G146" s="29">
        <v>0</v>
      </c>
      <c r="H146" s="29">
        <v>21.1</v>
      </c>
      <c r="I146" s="76">
        <v>0</v>
      </c>
      <c r="J146" s="186"/>
    </row>
    <row r="147" spans="1:10" ht="16.5" customHeight="1">
      <c r="A147" s="93">
        <v>6</v>
      </c>
      <c r="B147" s="95" t="s">
        <v>33</v>
      </c>
      <c r="C147" s="14">
        <v>2022</v>
      </c>
      <c r="D147" s="15">
        <f t="shared" si="43"/>
        <v>46.8</v>
      </c>
      <c r="E147" s="15">
        <v>0</v>
      </c>
      <c r="F147" s="15">
        <v>0</v>
      </c>
      <c r="G147" s="15">
        <v>0</v>
      </c>
      <c r="H147" s="15">
        <v>46.8</v>
      </c>
      <c r="I147" s="16">
        <v>0</v>
      </c>
      <c r="J147" s="186"/>
    </row>
    <row r="148" spans="1:10" ht="16.5" customHeight="1" thickBot="1">
      <c r="A148" s="94"/>
      <c r="B148" s="96"/>
      <c r="C148" s="32">
        <v>2023</v>
      </c>
      <c r="D148" s="29">
        <f t="shared" si="43"/>
        <v>55</v>
      </c>
      <c r="E148" s="29">
        <v>0</v>
      </c>
      <c r="F148" s="29">
        <v>0</v>
      </c>
      <c r="G148" s="29">
        <v>0</v>
      </c>
      <c r="H148" s="29">
        <v>55</v>
      </c>
      <c r="I148" s="76">
        <v>0</v>
      </c>
      <c r="J148" s="186"/>
    </row>
    <row r="149" spans="1:10" ht="18.75" customHeight="1">
      <c r="A149" s="93">
        <v>7</v>
      </c>
      <c r="B149" s="95" t="s">
        <v>34</v>
      </c>
      <c r="C149" s="14">
        <v>2022</v>
      </c>
      <c r="D149" s="15">
        <f t="shared" si="43"/>
        <v>169.4</v>
      </c>
      <c r="E149" s="15">
        <v>0</v>
      </c>
      <c r="F149" s="15">
        <v>0</v>
      </c>
      <c r="G149" s="15">
        <v>0</v>
      </c>
      <c r="H149" s="15">
        <v>169.4</v>
      </c>
      <c r="I149" s="83">
        <v>0</v>
      </c>
      <c r="J149" s="186"/>
    </row>
    <row r="150" spans="1:10" ht="18.75" customHeight="1" thickBot="1">
      <c r="A150" s="94"/>
      <c r="B150" s="96"/>
      <c r="C150" s="32">
        <v>2023</v>
      </c>
      <c r="D150" s="29">
        <f t="shared" si="43"/>
        <v>95.5</v>
      </c>
      <c r="E150" s="29">
        <v>0</v>
      </c>
      <c r="F150" s="29">
        <v>0</v>
      </c>
      <c r="G150" s="29">
        <v>0</v>
      </c>
      <c r="H150" s="29">
        <v>95.5</v>
      </c>
      <c r="I150" s="76">
        <v>0</v>
      </c>
      <c r="J150" s="186"/>
    </row>
    <row r="151" spans="1:10" ht="18.75" customHeight="1">
      <c r="A151" s="93">
        <v>8</v>
      </c>
      <c r="B151" s="95" t="s">
        <v>35</v>
      </c>
      <c r="C151" s="14">
        <v>2022</v>
      </c>
      <c r="D151" s="15">
        <f t="shared" si="43"/>
        <v>106.2</v>
      </c>
      <c r="E151" s="15">
        <v>0</v>
      </c>
      <c r="F151" s="15">
        <v>0</v>
      </c>
      <c r="G151" s="15">
        <v>0</v>
      </c>
      <c r="H151" s="15">
        <v>106.2</v>
      </c>
      <c r="I151" s="83">
        <v>0</v>
      </c>
      <c r="J151" s="186"/>
    </row>
    <row r="152" spans="1:10" ht="18.75" customHeight="1" thickBot="1">
      <c r="A152" s="94"/>
      <c r="B152" s="96"/>
      <c r="C152" s="32">
        <v>2023</v>
      </c>
      <c r="D152" s="29">
        <f t="shared" si="43"/>
        <v>0</v>
      </c>
      <c r="E152" s="29">
        <v>0</v>
      </c>
      <c r="F152" s="29">
        <v>0</v>
      </c>
      <c r="G152" s="29">
        <v>0</v>
      </c>
      <c r="H152" s="29">
        <v>0</v>
      </c>
      <c r="I152" s="76">
        <v>0</v>
      </c>
      <c r="J152" s="186"/>
    </row>
    <row r="153" spans="1:10" ht="18.75" customHeight="1">
      <c r="A153" s="93">
        <v>9</v>
      </c>
      <c r="B153" s="95" t="s">
        <v>36</v>
      </c>
      <c r="C153" s="14">
        <v>2022</v>
      </c>
      <c r="D153" s="15">
        <f t="shared" si="43"/>
        <v>74.5</v>
      </c>
      <c r="E153" s="15">
        <v>0</v>
      </c>
      <c r="F153" s="15">
        <v>0</v>
      </c>
      <c r="G153" s="15">
        <v>0</v>
      </c>
      <c r="H153" s="15">
        <v>74.5</v>
      </c>
      <c r="I153" s="83">
        <v>0</v>
      </c>
      <c r="J153" s="186"/>
    </row>
    <row r="154" spans="1:10" ht="18.75" customHeight="1" thickBot="1">
      <c r="A154" s="94"/>
      <c r="B154" s="96"/>
      <c r="C154" s="32">
        <v>2023</v>
      </c>
      <c r="D154" s="29">
        <f t="shared" si="43"/>
        <v>41.1</v>
      </c>
      <c r="E154" s="29">
        <v>0</v>
      </c>
      <c r="F154" s="29">
        <v>0</v>
      </c>
      <c r="G154" s="29">
        <v>0</v>
      </c>
      <c r="H154" s="29">
        <v>41.1</v>
      </c>
      <c r="I154" s="76">
        <v>0</v>
      </c>
      <c r="J154" s="186"/>
    </row>
    <row r="155" spans="1:10" ht="66" customHeight="1">
      <c r="A155" s="93">
        <v>10</v>
      </c>
      <c r="B155" s="95" t="s">
        <v>29</v>
      </c>
      <c r="C155" s="14">
        <v>2022</v>
      </c>
      <c r="D155" s="15">
        <f t="shared" ref="D155:D156" si="45">E155+F155+G155+H155+I155</f>
        <v>54.1</v>
      </c>
      <c r="E155" s="15">
        <v>0</v>
      </c>
      <c r="F155" s="15">
        <v>0</v>
      </c>
      <c r="G155" s="15">
        <v>0</v>
      </c>
      <c r="H155" s="15">
        <v>54.1</v>
      </c>
      <c r="I155" s="83">
        <v>0</v>
      </c>
      <c r="J155" s="186"/>
    </row>
    <row r="156" spans="1:10" ht="66" customHeight="1" thickBot="1">
      <c r="A156" s="94"/>
      <c r="B156" s="96"/>
      <c r="C156" s="32">
        <v>2023</v>
      </c>
      <c r="D156" s="29">
        <f t="shared" si="45"/>
        <v>0</v>
      </c>
      <c r="E156" s="29">
        <v>0</v>
      </c>
      <c r="F156" s="29">
        <v>0</v>
      </c>
      <c r="G156" s="29">
        <v>0</v>
      </c>
      <c r="H156" s="29">
        <v>0</v>
      </c>
      <c r="I156" s="76">
        <v>0</v>
      </c>
      <c r="J156" s="186"/>
    </row>
    <row r="157" spans="1:10" ht="31.5" customHeight="1">
      <c r="A157" s="93">
        <v>11</v>
      </c>
      <c r="B157" s="95" t="s">
        <v>104</v>
      </c>
      <c r="C157" s="14">
        <v>2022</v>
      </c>
      <c r="D157" s="15">
        <f t="shared" si="43"/>
        <v>0</v>
      </c>
      <c r="E157" s="15">
        <v>0</v>
      </c>
      <c r="F157" s="15">
        <v>0</v>
      </c>
      <c r="G157" s="15">
        <v>0</v>
      </c>
      <c r="H157" s="15">
        <v>0</v>
      </c>
      <c r="I157" s="83">
        <v>0</v>
      </c>
      <c r="J157" s="186"/>
    </row>
    <row r="158" spans="1:10" ht="31.5" customHeight="1" thickBot="1">
      <c r="A158" s="94"/>
      <c r="B158" s="96"/>
      <c r="C158" s="32">
        <v>2023</v>
      </c>
      <c r="D158" s="29">
        <f t="shared" si="43"/>
        <v>514.5</v>
      </c>
      <c r="E158" s="29">
        <v>0</v>
      </c>
      <c r="F158" s="29">
        <v>0</v>
      </c>
      <c r="G158" s="29">
        <v>514.5</v>
      </c>
      <c r="H158" s="29">
        <v>0</v>
      </c>
      <c r="I158" s="76">
        <v>0</v>
      </c>
      <c r="J158" s="186"/>
    </row>
    <row r="159" spans="1:10" s="6" customFormat="1" ht="12.75">
      <c r="A159" s="136" t="s">
        <v>17</v>
      </c>
      <c r="B159" s="137"/>
      <c r="C159" s="17">
        <v>2022</v>
      </c>
      <c r="D159" s="18">
        <f>D137+D145+D147+D149+D151+D153+D157+D141+D155+D143</f>
        <v>732.8</v>
      </c>
      <c r="E159" s="18">
        <f t="shared" ref="E159:G160" si="46">E137+E145+E147+E149+E151+E153+E157</f>
        <v>0</v>
      </c>
      <c r="F159" s="18">
        <f t="shared" si="46"/>
        <v>0</v>
      </c>
      <c r="G159" s="18">
        <f t="shared" si="46"/>
        <v>0</v>
      </c>
      <c r="H159" s="18">
        <f>H137+H145+H147+H149+H151+H153+H157+H141+H143+H155</f>
        <v>732.8</v>
      </c>
      <c r="I159" s="73">
        <f>I137+I145+I147+I149+I151+I153+I157</f>
        <v>0</v>
      </c>
      <c r="J159" s="148"/>
    </row>
    <row r="160" spans="1:10" s="6" customFormat="1" ht="13.5" thickBot="1">
      <c r="A160" s="139"/>
      <c r="B160" s="140"/>
      <c r="C160" s="74">
        <v>2023</v>
      </c>
      <c r="D160" s="72">
        <f>D138+D146+D148+D150+D152+D154+D158+D142+D156+D144+D140</f>
        <v>1157.3999999999999</v>
      </c>
      <c r="E160" s="68">
        <f t="shared" si="46"/>
        <v>0</v>
      </c>
      <c r="F160" s="68">
        <f t="shared" si="46"/>
        <v>0</v>
      </c>
      <c r="G160" s="68">
        <f t="shared" si="46"/>
        <v>514.5</v>
      </c>
      <c r="H160" s="68">
        <f>H138+H146+H148+H150+H152+H154+H158+H142+H156+H144+H140</f>
        <v>642.89999999999986</v>
      </c>
      <c r="I160" s="75">
        <f>I138+I146+I148+I150+I152+I154+I158</f>
        <v>0</v>
      </c>
      <c r="J160" s="149"/>
    </row>
    <row r="161" spans="1:10" s="6" customFormat="1" ht="11.25" customHeight="1">
      <c r="A161" s="136" t="s">
        <v>42</v>
      </c>
      <c r="B161" s="137"/>
      <c r="C161" s="107" t="s">
        <v>128</v>
      </c>
      <c r="D161" s="109">
        <f>D159+D160</f>
        <v>1890.1999999999998</v>
      </c>
      <c r="E161" s="109">
        <f t="shared" ref="E161:I161" si="47">E159+E160</f>
        <v>0</v>
      </c>
      <c r="F161" s="109">
        <f t="shared" si="47"/>
        <v>0</v>
      </c>
      <c r="G161" s="109">
        <f t="shared" si="47"/>
        <v>514.5</v>
      </c>
      <c r="H161" s="109">
        <f t="shared" si="47"/>
        <v>1375.6999999999998</v>
      </c>
      <c r="I161" s="150">
        <f t="shared" si="47"/>
        <v>0</v>
      </c>
      <c r="J161" s="148"/>
    </row>
    <row r="162" spans="1:10" s="6" customFormat="1" ht="11.25" customHeight="1">
      <c r="A162" s="138"/>
      <c r="B162" s="106"/>
      <c r="C162" s="108"/>
      <c r="D162" s="110"/>
      <c r="E162" s="110"/>
      <c r="F162" s="110"/>
      <c r="G162" s="110"/>
      <c r="H162" s="110"/>
      <c r="I162" s="151"/>
      <c r="J162" s="149"/>
    </row>
    <row r="163" spans="1:10" s="6" customFormat="1" ht="11.25" customHeight="1">
      <c r="A163" s="138"/>
      <c r="B163" s="106"/>
      <c r="C163" s="108"/>
      <c r="D163" s="110"/>
      <c r="E163" s="110"/>
      <c r="F163" s="110"/>
      <c r="G163" s="110"/>
      <c r="H163" s="110"/>
      <c r="I163" s="151"/>
      <c r="J163" s="149"/>
    </row>
    <row r="164" spans="1:10" s="6" customFormat="1" ht="11.25" customHeight="1" thickBot="1">
      <c r="A164" s="139"/>
      <c r="B164" s="140"/>
      <c r="C164" s="91"/>
      <c r="D164" s="111"/>
      <c r="E164" s="111"/>
      <c r="F164" s="111"/>
      <c r="G164" s="111"/>
      <c r="H164" s="111"/>
      <c r="I164" s="152"/>
      <c r="J164" s="153"/>
    </row>
    <row r="165" spans="1:10" ht="17.25" customHeight="1" thickBot="1">
      <c r="A165" s="147" t="s">
        <v>38</v>
      </c>
      <c r="B165" s="113"/>
      <c r="C165" s="113"/>
      <c r="D165" s="113"/>
      <c r="E165" s="113"/>
      <c r="F165" s="113"/>
      <c r="G165" s="113"/>
      <c r="H165" s="113"/>
      <c r="I165" s="113"/>
      <c r="J165" s="114"/>
    </row>
    <row r="166" spans="1:10" ht="17.25" hidden="1" customHeight="1">
      <c r="A166" s="93">
        <v>1</v>
      </c>
      <c r="B166" s="95" t="s">
        <v>88</v>
      </c>
      <c r="C166" s="14">
        <v>2022</v>
      </c>
      <c r="D166" s="15">
        <f t="shared" ref="D166:D170" si="48">E166+F166+G166+H166+I166</f>
        <v>0</v>
      </c>
      <c r="E166" s="15">
        <v>0</v>
      </c>
      <c r="F166" s="15">
        <v>0</v>
      </c>
      <c r="G166" s="15">
        <v>0</v>
      </c>
      <c r="H166" s="15">
        <v>0</v>
      </c>
      <c r="I166" s="33">
        <v>0</v>
      </c>
      <c r="J166" s="145"/>
    </row>
    <row r="167" spans="1:10" ht="17.25" hidden="1" customHeight="1">
      <c r="A167" s="142"/>
      <c r="B167" s="132"/>
      <c r="C167" s="31">
        <v>2023</v>
      </c>
      <c r="D167" s="28">
        <f>E167+F167+G167+H167+I167</f>
        <v>0</v>
      </c>
      <c r="E167" s="28">
        <v>0</v>
      </c>
      <c r="F167" s="28">
        <v>0</v>
      </c>
      <c r="G167" s="28">
        <v>0</v>
      </c>
      <c r="H167" s="28">
        <v>0</v>
      </c>
      <c r="I167" s="34">
        <v>0</v>
      </c>
      <c r="J167" s="146"/>
    </row>
    <row r="168" spans="1:10" ht="17.25" hidden="1" customHeight="1">
      <c r="A168" s="142"/>
      <c r="B168" s="132"/>
      <c r="C168" s="31">
        <v>2024</v>
      </c>
      <c r="D168" s="28">
        <f t="shared" si="48"/>
        <v>0</v>
      </c>
      <c r="E168" s="28">
        <v>0</v>
      </c>
      <c r="F168" s="28">
        <v>0</v>
      </c>
      <c r="G168" s="28">
        <v>0</v>
      </c>
      <c r="H168" s="28">
        <v>0</v>
      </c>
      <c r="I168" s="34">
        <v>0</v>
      </c>
      <c r="J168" s="146"/>
    </row>
    <row r="169" spans="1:10" ht="17.25" hidden="1" customHeight="1">
      <c r="A169" s="143"/>
      <c r="B169" s="144"/>
      <c r="C169" s="31">
        <v>2025</v>
      </c>
      <c r="D169" s="28">
        <f t="shared" si="48"/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146"/>
    </row>
    <row r="170" spans="1:10" ht="17.25" hidden="1" customHeight="1" thickBot="1">
      <c r="A170" s="94"/>
      <c r="B170" s="96"/>
      <c r="C170" s="50">
        <v>2026</v>
      </c>
      <c r="D170" s="45">
        <f t="shared" si="48"/>
        <v>0</v>
      </c>
      <c r="E170" s="45">
        <v>0</v>
      </c>
      <c r="F170" s="45">
        <v>0</v>
      </c>
      <c r="G170" s="45">
        <v>0</v>
      </c>
      <c r="H170" s="45">
        <v>0</v>
      </c>
      <c r="I170" s="51">
        <v>0</v>
      </c>
      <c r="J170" s="92"/>
    </row>
    <row r="171" spans="1:10" ht="29.25" customHeight="1">
      <c r="A171" s="93">
        <v>1</v>
      </c>
      <c r="B171" s="95" t="s">
        <v>39</v>
      </c>
      <c r="C171" s="14">
        <v>2022</v>
      </c>
      <c r="D171" s="15">
        <f t="shared" ref="D171:D188" si="49">E171+F171+G171+H171+I171</f>
        <v>5</v>
      </c>
      <c r="E171" s="15">
        <v>0</v>
      </c>
      <c r="F171" s="15">
        <v>0</v>
      </c>
      <c r="G171" s="15">
        <v>0</v>
      </c>
      <c r="H171" s="15">
        <v>5</v>
      </c>
      <c r="I171" s="16">
        <v>0</v>
      </c>
      <c r="J171" s="185" t="s">
        <v>9</v>
      </c>
    </row>
    <row r="172" spans="1:10" ht="29.25" customHeight="1" thickBot="1">
      <c r="A172" s="94"/>
      <c r="B172" s="96"/>
      <c r="C172" s="32">
        <v>2023</v>
      </c>
      <c r="D172" s="29">
        <f t="shared" si="49"/>
        <v>5</v>
      </c>
      <c r="E172" s="29">
        <v>0</v>
      </c>
      <c r="F172" s="29">
        <v>0</v>
      </c>
      <c r="G172" s="29">
        <v>0</v>
      </c>
      <c r="H172" s="29">
        <v>5</v>
      </c>
      <c r="I172" s="76">
        <v>0</v>
      </c>
      <c r="J172" s="186"/>
    </row>
    <row r="173" spans="1:10" ht="15">
      <c r="A173" s="93">
        <v>2</v>
      </c>
      <c r="B173" s="95" t="s">
        <v>41</v>
      </c>
      <c r="C173" s="14">
        <v>2022</v>
      </c>
      <c r="D173" s="15">
        <f t="shared" ref="D173:D176" si="50">E173+F173+G173+H173+I173</f>
        <v>960.82644000000005</v>
      </c>
      <c r="E173" s="15">
        <v>0</v>
      </c>
      <c r="F173" s="15">
        <v>0</v>
      </c>
      <c r="G173" s="15">
        <v>0</v>
      </c>
      <c r="H173" s="15">
        <v>960.82644000000005</v>
      </c>
      <c r="I173" s="16">
        <v>0</v>
      </c>
      <c r="J173" s="186"/>
    </row>
    <row r="174" spans="1:10" ht="15.75" thickBot="1">
      <c r="A174" s="94"/>
      <c r="B174" s="96"/>
      <c r="C174" s="32">
        <v>2023</v>
      </c>
      <c r="D174" s="29">
        <f t="shared" si="50"/>
        <v>2154.029</v>
      </c>
      <c r="E174" s="29">
        <v>0</v>
      </c>
      <c r="F174" s="29">
        <f>F178</f>
        <v>0</v>
      </c>
      <c r="G174" s="29">
        <v>0</v>
      </c>
      <c r="H174" s="29">
        <f>2154.029+H178</f>
        <v>2154.029</v>
      </c>
      <c r="I174" s="76">
        <f>I178</f>
        <v>0</v>
      </c>
      <c r="J174" s="186"/>
    </row>
    <row r="175" spans="1:10" ht="45.75" hidden="1" customHeight="1">
      <c r="A175" s="164" t="s">
        <v>47</v>
      </c>
      <c r="B175" s="95" t="s">
        <v>111</v>
      </c>
      <c r="C175" s="14">
        <v>2022</v>
      </c>
      <c r="D175" s="15">
        <f t="shared" si="50"/>
        <v>0</v>
      </c>
      <c r="E175" s="15">
        <v>0</v>
      </c>
      <c r="F175" s="15">
        <v>0</v>
      </c>
      <c r="G175" s="15">
        <v>0</v>
      </c>
      <c r="H175" s="15">
        <v>0</v>
      </c>
      <c r="I175" s="16">
        <v>0</v>
      </c>
      <c r="J175" s="186"/>
    </row>
    <row r="176" spans="1:10" ht="45.75" hidden="1" customHeight="1" thickBot="1">
      <c r="A176" s="165"/>
      <c r="B176" s="96"/>
      <c r="C176" s="32">
        <v>2023</v>
      </c>
      <c r="D176" s="29">
        <f t="shared" si="50"/>
        <v>0</v>
      </c>
      <c r="E176" s="29">
        <v>0</v>
      </c>
      <c r="F176" s="29">
        <v>0</v>
      </c>
      <c r="G176" s="29">
        <v>0</v>
      </c>
      <c r="H176" s="29">
        <v>0</v>
      </c>
      <c r="I176" s="76">
        <v>0</v>
      </c>
      <c r="J176" s="186"/>
    </row>
    <row r="177" spans="1:10" ht="33" hidden="1" customHeight="1">
      <c r="A177" s="164" t="s">
        <v>92</v>
      </c>
      <c r="B177" s="95" t="s">
        <v>126</v>
      </c>
      <c r="C177" s="14">
        <v>2022</v>
      </c>
      <c r="D177" s="15">
        <f t="shared" si="49"/>
        <v>0</v>
      </c>
      <c r="E177" s="15">
        <v>0</v>
      </c>
      <c r="F177" s="15">
        <v>0</v>
      </c>
      <c r="G177" s="15">
        <v>0</v>
      </c>
      <c r="H177" s="15">
        <v>0</v>
      </c>
      <c r="I177" s="16">
        <v>0</v>
      </c>
      <c r="J177" s="186"/>
    </row>
    <row r="178" spans="1:10" ht="33" hidden="1" customHeight="1" thickBot="1">
      <c r="A178" s="165"/>
      <c r="B178" s="96"/>
      <c r="C178" s="32">
        <v>2023</v>
      </c>
      <c r="D178" s="81">
        <f t="shared" si="49"/>
        <v>0</v>
      </c>
      <c r="E178" s="81">
        <v>0</v>
      </c>
      <c r="F178" s="81">
        <v>0</v>
      </c>
      <c r="G178" s="81">
        <v>0</v>
      </c>
      <c r="H178" s="81">
        <v>0</v>
      </c>
      <c r="I178" s="84">
        <v>0</v>
      </c>
      <c r="J178" s="186"/>
    </row>
    <row r="179" spans="1:10" ht="16.5" customHeight="1">
      <c r="A179" s="93">
        <v>3</v>
      </c>
      <c r="B179" s="95" t="s">
        <v>95</v>
      </c>
      <c r="C179" s="14">
        <v>2022</v>
      </c>
      <c r="D179" s="15">
        <f t="shared" ref="D179:D182" si="51">E179+F179+G179+H179+I179</f>
        <v>55</v>
      </c>
      <c r="E179" s="15">
        <v>0</v>
      </c>
      <c r="F179" s="15">
        <v>0</v>
      </c>
      <c r="G179" s="15">
        <v>0</v>
      </c>
      <c r="H179" s="15">
        <v>55</v>
      </c>
      <c r="I179" s="16">
        <v>0</v>
      </c>
      <c r="J179" s="186"/>
    </row>
    <row r="180" spans="1:10" ht="16.5" customHeight="1" thickBot="1">
      <c r="A180" s="94"/>
      <c r="B180" s="96"/>
      <c r="C180" s="32">
        <v>2023</v>
      </c>
      <c r="D180" s="29">
        <f t="shared" si="51"/>
        <v>288.08</v>
      </c>
      <c r="E180" s="29">
        <v>0</v>
      </c>
      <c r="F180" s="29">
        <v>0</v>
      </c>
      <c r="G180" s="29">
        <v>0</v>
      </c>
      <c r="H180" s="29">
        <v>288.08</v>
      </c>
      <c r="I180" s="76">
        <v>0</v>
      </c>
      <c r="J180" s="186"/>
    </row>
    <row r="181" spans="1:10" ht="16.5" customHeight="1">
      <c r="A181" s="194">
        <v>4</v>
      </c>
      <c r="B181" s="159" t="s">
        <v>40</v>
      </c>
      <c r="C181" s="49">
        <v>2022</v>
      </c>
      <c r="D181" s="67">
        <f t="shared" si="51"/>
        <v>630.71320000000003</v>
      </c>
      <c r="E181" s="67">
        <v>0</v>
      </c>
      <c r="F181" s="67">
        <v>0</v>
      </c>
      <c r="G181" s="67">
        <v>0</v>
      </c>
      <c r="H181" s="67">
        <v>630.71320000000003</v>
      </c>
      <c r="I181" s="85">
        <v>0</v>
      </c>
      <c r="J181" s="186"/>
    </row>
    <row r="182" spans="1:10" ht="16.5" customHeight="1" thickBot="1">
      <c r="A182" s="195"/>
      <c r="B182" s="166"/>
      <c r="C182" s="86">
        <v>2023</v>
      </c>
      <c r="D182" s="81">
        <f t="shared" si="51"/>
        <v>1207.92365</v>
      </c>
      <c r="E182" s="81">
        <v>0</v>
      </c>
      <c r="F182" s="81">
        <f>F184</f>
        <v>126.72723999999999</v>
      </c>
      <c r="G182" s="81">
        <v>0</v>
      </c>
      <c r="H182" s="81">
        <f>1063.8+H184</f>
        <v>1080.69641</v>
      </c>
      <c r="I182" s="84">
        <f>I184</f>
        <v>0.5</v>
      </c>
      <c r="J182" s="186"/>
    </row>
    <row r="183" spans="1:10" ht="85.5" customHeight="1">
      <c r="A183" s="194" t="s">
        <v>127</v>
      </c>
      <c r="B183" s="159" t="s">
        <v>125</v>
      </c>
      <c r="C183" s="49">
        <v>2022</v>
      </c>
      <c r="D183" s="67">
        <f t="shared" si="49"/>
        <v>0</v>
      </c>
      <c r="E183" s="67">
        <v>0</v>
      </c>
      <c r="F183" s="67">
        <v>0</v>
      </c>
      <c r="G183" s="67">
        <v>0</v>
      </c>
      <c r="H183" s="67">
        <v>0</v>
      </c>
      <c r="I183" s="85">
        <v>0</v>
      </c>
      <c r="J183" s="186"/>
    </row>
    <row r="184" spans="1:10" ht="85.5" customHeight="1" thickBot="1">
      <c r="A184" s="195"/>
      <c r="B184" s="166"/>
      <c r="C184" s="86">
        <v>2023</v>
      </c>
      <c r="D184" s="81">
        <f t="shared" si="49"/>
        <v>144.12365</v>
      </c>
      <c r="E184" s="81">
        <v>0</v>
      </c>
      <c r="F184" s="81">
        <v>126.72723999999999</v>
      </c>
      <c r="G184" s="81">
        <v>0</v>
      </c>
      <c r="H184" s="81">
        <v>16.896409999999999</v>
      </c>
      <c r="I184" s="84">
        <v>0.5</v>
      </c>
      <c r="J184" s="186"/>
    </row>
    <row r="185" spans="1:10" ht="18" customHeight="1">
      <c r="A185" s="93">
        <v>5</v>
      </c>
      <c r="B185" s="159" t="s">
        <v>79</v>
      </c>
      <c r="C185" s="14">
        <v>2022</v>
      </c>
      <c r="D185" s="42">
        <f>E185+F185+G185+H185+I185</f>
        <v>473.68421999999998</v>
      </c>
      <c r="E185" s="42">
        <f t="shared" ref="E185:I186" si="52">E187</f>
        <v>0</v>
      </c>
      <c r="F185" s="42">
        <f t="shared" si="52"/>
        <v>450</v>
      </c>
      <c r="G185" s="42">
        <f t="shared" si="52"/>
        <v>0</v>
      </c>
      <c r="H185" s="42">
        <f t="shared" si="52"/>
        <v>23.68422</v>
      </c>
      <c r="I185" s="87">
        <f t="shared" si="52"/>
        <v>0</v>
      </c>
      <c r="J185" s="186"/>
    </row>
    <row r="186" spans="1:10" ht="18" customHeight="1" thickBot="1">
      <c r="A186" s="94"/>
      <c r="B186" s="166"/>
      <c r="C186" s="32">
        <v>2023</v>
      </c>
      <c r="D186" s="29">
        <f t="shared" ref="D186" si="53">E186+F186+G186+H186+I186</f>
        <v>0</v>
      </c>
      <c r="E186" s="29">
        <f t="shared" si="52"/>
        <v>0</v>
      </c>
      <c r="F186" s="29">
        <f t="shared" si="52"/>
        <v>0</v>
      </c>
      <c r="G186" s="29">
        <f t="shared" si="52"/>
        <v>0</v>
      </c>
      <c r="H186" s="29">
        <f t="shared" si="52"/>
        <v>0</v>
      </c>
      <c r="I186" s="88">
        <f t="shared" si="52"/>
        <v>0</v>
      </c>
      <c r="J186" s="186"/>
    </row>
    <row r="187" spans="1:10" ht="66.75" customHeight="1">
      <c r="A187" s="164" t="s">
        <v>110</v>
      </c>
      <c r="B187" s="159" t="s">
        <v>80</v>
      </c>
      <c r="C187" s="14">
        <v>2022</v>
      </c>
      <c r="D187" s="15">
        <f t="shared" si="49"/>
        <v>473.68421999999998</v>
      </c>
      <c r="E187" s="15">
        <v>0</v>
      </c>
      <c r="F187" s="15">
        <v>450</v>
      </c>
      <c r="G187" s="15">
        <v>0</v>
      </c>
      <c r="H187" s="15">
        <v>23.68422</v>
      </c>
      <c r="I187" s="83">
        <v>0</v>
      </c>
      <c r="J187" s="186"/>
    </row>
    <row r="188" spans="1:10" ht="66.75" customHeight="1" thickBot="1">
      <c r="A188" s="165"/>
      <c r="B188" s="166"/>
      <c r="C188" s="32">
        <v>2023</v>
      </c>
      <c r="D188" s="29">
        <f t="shared" si="49"/>
        <v>0</v>
      </c>
      <c r="E188" s="29">
        <v>0</v>
      </c>
      <c r="F188" s="29">
        <v>0</v>
      </c>
      <c r="G188" s="29">
        <v>0</v>
      </c>
      <c r="H188" s="29">
        <v>0</v>
      </c>
      <c r="I188" s="76">
        <v>0</v>
      </c>
      <c r="J188" s="186"/>
    </row>
    <row r="189" spans="1:10" s="6" customFormat="1" ht="12.75">
      <c r="A189" s="136" t="s">
        <v>17</v>
      </c>
      <c r="B189" s="137"/>
      <c r="C189" s="17">
        <v>2022</v>
      </c>
      <c r="D189" s="18">
        <f t="shared" ref="D189:I190" si="54">D171+D173+D181+D185+D179+D166</f>
        <v>2125.2238600000001</v>
      </c>
      <c r="E189" s="18">
        <f t="shared" si="54"/>
        <v>0</v>
      </c>
      <c r="F189" s="18">
        <f t="shared" si="54"/>
        <v>450</v>
      </c>
      <c r="G189" s="18">
        <f t="shared" si="54"/>
        <v>0</v>
      </c>
      <c r="H189" s="18">
        <f t="shared" si="54"/>
        <v>1675.2238600000001</v>
      </c>
      <c r="I189" s="73">
        <f t="shared" si="54"/>
        <v>0</v>
      </c>
      <c r="J189" s="148"/>
    </row>
    <row r="190" spans="1:10" s="6" customFormat="1" ht="13.5" thickBot="1">
      <c r="A190" s="139"/>
      <c r="B190" s="140"/>
      <c r="C190" s="74">
        <v>2023</v>
      </c>
      <c r="D190" s="68">
        <f t="shared" si="54"/>
        <v>3655.0326500000001</v>
      </c>
      <c r="E190" s="68">
        <f t="shared" si="54"/>
        <v>0</v>
      </c>
      <c r="F190" s="68">
        <f t="shared" si="54"/>
        <v>126.72723999999999</v>
      </c>
      <c r="G190" s="68">
        <f t="shared" si="54"/>
        <v>0</v>
      </c>
      <c r="H190" s="68">
        <f t="shared" si="54"/>
        <v>3527.8054099999999</v>
      </c>
      <c r="I190" s="75">
        <f t="shared" si="54"/>
        <v>0.5</v>
      </c>
      <c r="J190" s="149"/>
    </row>
    <row r="191" spans="1:10" s="6" customFormat="1" ht="11.25" customHeight="1">
      <c r="A191" s="136" t="s">
        <v>75</v>
      </c>
      <c r="B191" s="137"/>
      <c r="C191" s="107" t="s">
        <v>128</v>
      </c>
      <c r="D191" s="109">
        <f>D189+D190</f>
        <v>5780.2565100000002</v>
      </c>
      <c r="E191" s="109">
        <f t="shared" ref="E191:I191" si="55">E189+E190</f>
        <v>0</v>
      </c>
      <c r="F191" s="109">
        <f t="shared" si="55"/>
        <v>576.72723999999994</v>
      </c>
      <c r="G191" s="109">
        <f t="shared" si="55"/>
        <v>0</v>
      </c>
      <c r="H191" s="109">
        <f t="shared" si="55"/>
        <v>5203.02927</v>
      </c>
      <c r="I191" s="150">
        <f t="shared" si="55"/>
        <v>0.5</v>
      </c>
      <c r="J191" s="148"/>
    </row>
    <row r="192" spans="1:10" s="6" customFormat="1" ht="11.25" customHeight="1">
      <c r="A192" s="138"/>
      <c r="B192" s="106"/>
      <c r="C192" s="108"/>
      <c r="D192" s="110"/>
      <c r="E192" s="110"/>
      <c r="F192" s="110"/>
      <c r="G192" s="110"/>
      <c r="H192" s="110"/>
      <c r="I192" s="151"/>
      <c r="J192" s="149"/>
    </row>
    <row r="193" spans="1:24" s="6" customFormat="1" ht="11.25" customHeight="1">
      <c r="A193" s="138"/>
      <c r="B193" s="106"/>
      <c r="C193" s="108"/>
      <c r="D193" s="110"/>
      <c r="E193" s="110"/>
      <c r="F193" s="110"/>
      <c r="G193" s="110"/>
      <c r="H193" s="110"/>
      <c r="I193" s="151"/>
      <c r="J193" s="149"/>
    </row>
    <row r="194" spans="1:24" s="6" customFormat="1" ht="11.25" customHeight="1" thickBot="1">
      <c r="A194" s="139"/>
      <c r="B194" s="140"/>
      <c r="C194" s="91"/>
      <c r="D194" s="111"/>
      <c r="E194" s="111"/>
      <c r="F194" s="111"/>
      <c r="G194" s="111"/>
      <c r="H194" s="111"/>
      <c r="I194" s="152"/>
      <c r="J194" s="153"/>
    </row>
    <row r="195" spans="1:24" ht="15.75" thickBot="1">
      <c r="A195" s="147" t="s">
        <v>43</v>
      </c>
      <c r="B195" s="113"/>
      <c r="C195" s="113"/>
      <c r="D195" s="113"/>
      <c r="E195" s="113"/>
      <c r="F195" s="113"/>
      <c r="G195" s="113"/>
      <c r="H195" s="113"/>
      <c r="I195" s="113"/>
      <c r="J195" s="145"/>
    </row>
    <row r="196" spans="1:24" ht="35.25" customHeight="1">
      <c r="A196" s="93">
        <v>1</v>
      </c>
      <c r="B196" s="95" t="s">
        <v>44</v>
      </c>
      <c r="C196" s="14">
        <v>2022</v>
      </c>
      <c r="D196" s="15">
        <f>E196+F196+G196+H196+I196</f>
        <v>642.6</v>
      </c>
      <c r="E196" s="15">
        <v>0</v>
      </c>
      <c r="F196" s="15">
        <v>0</v>
      </c>
      <c r="G196" s="15">
        <v>0</v>
      </c>
      <c r="H196" s="15">
        <v>642.6</v>
      </c>
      <c r="I196" s="16">
        <v>0</v>
      </c>
      <c r="J196" s="189" t="s">
        <v>9</v>
      </c>
    </row>
    <row r="197" spans="1:24" ht="35.25" customHeight="1" thickBot="1">
      <c r="A197" s="94"/>
      <c r="B197" s="96"/>
      <c r="C197" s="32">
        <v>2023</v>
      </c>
      <c r="D197" s="29">
        <f>E197+F197+G197+H197+I197</f>
        <v>469.3</v>
      </c>
      <c r="E197" s="29">
        <v>0</v>
      </c>
      <c r="F197" s="29">
        <v>0</v>
      </c>
      <c r="G197" s="29">
        <v>0</v>
      </c>
      <c r="H197" s="29">
        <v>469.3</v>
      </c>
      <c r="I197" s="76">
        <v>0</v>
      </c>
      <c r="J197" s="189"/>
    </row>
    <row r="198" spans="1:24" s="6" customFormat="1" ht="15">
      <c r="A198" s="192">
        <v>2</v>
      </c>
      <c r="B198" s="190" t="s">
        <v>45</v>
      </c>
      <c r="C198" s="14">
        <v>2022</v>
      </c>
      <c r="D198" s="15">
        <f>E198+F198+G198+I198+H198</f>
        <v>3759.4396800000004</v>
      </c>
      <c r="E198" s="42">
        <f>E202</f>
        <v>0</v>
      </c>
      <c r="F198" s="42">
        <f>F202+F200</f>
        <v>700.9</v>
      </c>
      <c r="G198" s="42">
        <f>G202+G200+942.6+300</f>
        <v>1943.5</v>
      </c>
      <c r="H198" s="15">
        <f>1115.03968+H202+H200</f>
        <v>1115.0396800000001</v>
      </c>
      <c r="I198" s="16">
        <f>0+I202</f>
        <v>0</v>
      </c>
      <c r="J198" s="189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s="6" customFormat="1" ht="15.75" thickBot="1">
      <c r="A199" s="193"/>
      <c r="B199" s="191"/>
      <c r="C199" s="32">
        <v>2023</v>
      </c>
      <c r="D199" s="81">
        <f>E199+F199+G199+I199+H199</f>
        <v>4088.1650900000004</v>
      </c>
      <c r="E199" s="29">
        <f>E203</f>
        <v>0</v>
      </c>
      <c r="F199" s="29">
        <f>F203+F201</f>
        <v>856.4</v>
      </c>
      <c r="G199" s="29">
        <f>G203+G201+46.19575</f>
        <v>842.59574999999995</v>
      </c>
      <c r="H199" s="29">
        <f>2386.01144+H203+H201</f>
        <v>2389.1693400000004</v>
      </c>
      <c r="I199" s="76">
        <f>0+I203</f>
        <v>0</v>
      </c>
      <c r="J199" s="189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s="6" customFormat="1" ht="27.75" customHeight="1">
      <c r="A200" s="127" t="s">
        <v>47</v>
      </c>
      <c r="B200" s="190" t="s">
        <v>46</v>
      </c>
      <c r="C200" s="14">
        <v>2022</v>
      </c>
      <c r="D200" s="15">
        <f t="shared" ref="D200:D201" si="56">E200+F200+G200+I200+H200</f>
        <v>1401.8</v>
      </c>
      <c r="E200" s="15">
        <v>0</v>
      </c>
      <c r="F200" s="15">
        <v>700.9</v>
      </c>
      <c r="G200" s="15">
        <v>700.9</v>
      </c>
      <c r="H200" s="15">
        <v>0</v>
      </c>
      <c r="I200" s="16">
        <v>0</v>
      </c>
      <c r="J200" s="189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s="6" customFormat="1" ht="27.75" customHeight="1" thickBot="1">
      <c r="A201" s="129"/>
      <c r="B201" s="191"/>
      <c r="C201" s="32">
        <v>2023</v>
      </c>
      <c r="D201" s="29">
        <f t="shared" si="56"/>
        <v>1592.8</v>
      </c>
      <c r="E201" s="29">
        <v>0</v>
      </c>
      <c r="F201" s="29">
        <v>796.4</v>
      </c>
      <c r="G201" s="29">
        <v>796.4</v>
      </c>
      <c r="H201" s="29">
        <v>0</v>
      </c>
      <c r="I201" s="76">
        <v>0</v>
      </c>
      <c r="J201" s="189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s="6" customFormat="1" ht="33" customHeight="1">
      <c r="A202" s="127" t="s">
        <v>92</v>
      </c>
      <c r="B202" s="190" t="s">
        <v>93</v>
      </c>
      <c r="C202" s="14">
        <v>2022</v>
      </c>
      <c r="D202" s="15">
        <f t="shared" ref="D202:D203" si="57">E202+F202+G202+I202+H202</f>
        <v>0</v>
      </c>
      <c r="E202" s="15">
        <v>0</v>
      </c>
      <c r="F202" s="15">
        <v>0</v>
      </c>
      <c r="G202" s="15">
        <v>0</v>
      </c>
      <c r="H202" s="15">
        <v>0</v>
      </c>
      <c r="I202" s="16">
        <v>0</v>
      </c>
      <c r="J202" s="189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s="6" customFormat="1" ht="33" customHeight="1" thickBot="1">
      <c r="A203" s="129"/>
      <c r="B203" s="191"/>
      <c r="C203" s="32">
        <v>2023</v>
      </c>
      <c r="D203" s="29">
        <f t="shared" si="57"/>
        <v>63.157899999999998</v>
      </c>
      <c r="E203" s="29">
        <v>0</v>
      </c>
      <c r="F203" s="29">
        <v>60</v>
      </c>
      <c r="G203" s="29">
        <v>0</v>
      </c>
      <c r="H203" s="29">
        <v>3.1579000000000002</v>
      </c>
      <c r="I203" s="76">
        <v>0</v>
      </c>
      <c r="J203" s="189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">
      <c r="A204" s="93">
        <v>3</v>
      </c>
      <c r="B204" s="95" t="s">
        <v>48</v>
      </c>
      <c r="C204" s="14">
        <v>2022</v>
      </c>
      <c r="D204" s="15">
        <f t="shared" ref="D204:D215" si="58">E204+F204+G204+H204+I204</f>
        <v>100.9</v>
      </c>
      <c r="E204" s="15">
        <v>0</v>
      </c>
      <c r="F204" s="15">
        <v>0</v>
      </c>
      <c r="G204" s="15">
        <v>0</v>
      </c>
      <c r="H204" s="15">
        <v>100.9</v>
      </c>
      <c r="I204" s="16">
        <v>0</v>
      </c>
      <c r="J204" s="189"/>
    </row>
    <row r="205" spans="1:24" ht="15.75" thickBot="1">
      <c r="A205" s="94"/>
      <c r="B205" s="96"/>
      <c r="C205" s="32">
        <v>2023</v>
      </c>
      <c r="D205" s="29">
        <f t="shared" si="58"/>
        <v>114.46</v>
      </c>
      <c r="E205" s="29">
        <v>0</v>
      </c>
      <c r="F205" s="29">
        <v>0</v>
      </c>
      <c r="G205" s="29">
        <v>0</v>
      </c>
      <c r="H205" s="29">
        <v>114.46</v>
      </c>
      <c r="I205" s="76">
        <v>0</v>
      </c>
      <c r="J205" s="189"/>
    </row>
    <row r="206" spans="1:24" ht="16.5" customHeight="1">
      <c r="A206" s="93">
        <v>4</v>
      </c>
      <c r="B206" s="95" t="s">
        <v>49</v>
      </c>
      <c r="C206" s="14">
        <v>2022</v>
      </c>
      <c r="D206" s="15">
        <f t="shared" ref="D206:D207" si="59">E206+F206+G206+H206+I206</f>
        <v>39.799999999999997</v>
      </c>
      <c r="E206" s="15">
        <v>0</v>
      </c>
      <c r="F206" s="15">
        <v>0</v>
      </c>
      <c r="G206" s="15">
        <v>0</v>
      </c>
      <c r="H206" s="15">
        <v>39.799999999999997</v>
      </c>
      <c r="I206" s="16">
        <v>0</v>
      </c>
      <c r="J206" s="189"/>
    </row>
    <row r="207" spans="1:24" ht="16.5" customHeight="1" thickBot="1">
      <c r="A207" s="94"/>
      <c r="B207" s="96"/>
      <c r="C207" s="32">
        <v>2023</v>
      </c>
      <c r="D207" s="29">
        <f t="shared" si="59"/>
        <v>65.599999999999994</v>
      </c>
      <c r="E207" s="29">
        <v>0</v>
      </c>
      <c r="F207" s="29">
        <v>0</v>
      </c>
      <c r="G207" s="29">
        <v>0</v>
      </c>
      <c r="H207" s="29">
        <v>65.599999999999994</v>
      </c>
      <c r="I207" s="76">
        <v>0</v>
      </c>
      <c r="J207" s="189"/>
    </row>
    <row r="208" spans="1:24" ht="30" customHeight="1">
      <c r="A208" s="93">
        <v>5</v>
      </c>
      <c r="B208" s="95" t="s">
        <v>124</v>
      </c>
      <c r="C208" s="14">
        <v>2022</v>
      </c>
      <c r="D208" s="15">
        <f t="shared" si="58"/>
        <v>0</v>
      </c>
      <c r="E208" s="15">
        <v>0</v>
      </c>
      <c r="F208" s="15">
        <v>0</v>
      </c>
      <c r="G208" s="15">
        <v>0</v>
      </c>
      <c r="H208" s="15">
        <v>0</v>
      </c>
      <c r="I208" s="16">
        <v>0</v>
      </c>
      <c r="J208" s="189"/>
    </row>
    <row r="209" spans="1:10" ht="30" customHeight="1" thickBot="1">
      <c r="A209" s="94"/>
      <c r="B209" s="96"/>
      <c r="C209" s="32">
        <v>2023</v>
      </c>
      <c r="D209" s="29">
        <f t="shared" si="58"/>
        <v>0</v>
      </c>
      <c r="E209" s="29">
        <v>0</v>
      </c>
      <c r="F209" s="29">
        <v>0</v>
      </c>
      <c r="G209" s="29">
        <v>0</v>
      </c>
      <c r="H209" s="29">
        <v>0</v>
      </c>
      <c r="I209" s="76">
        <v>0</v>
      </c>
      <c r="J209" s="189"/>
    </row>
    <row r="210" spans="1:10" ht="15" customHeight="1">
      <c r="A210" s="93">
        <v>6</v>
      </c>
      <c r="B210" s="159" t="s">
        <v>82</v>
      </c>
      <c r="C210" s="14">
        <v>2022</v>
      </c>
      <c r="D210" s="15">
        <f>E210+F210+G210+H210+I210</f>
        <v>10</v>
      </c>
      <c r="E210" s="42">
        <f>E212</f>
        <v>0</v>
      </c>
      <c r="F210" s="42">
        <v>0</v>
      </c>
      <c r="G210" s="42">
        <v>0</v>
      </c>
      <c r="H210" s="42">
        <v>10</v>
      </c>
      <c r="I210" s="87">
        <v>0</v>
      </c>
      <c r="J210" s="189"/>
    </row>
    <row r="211" spans="1:10" ht="15" customHeight="1" thickBot="1">
      <c r="A211" s="94"/>
      <c r="B211" s="166"/>
      <c r="C211" s="32">
        <v>2023</v>
      </c>
      <c r="D211" s="29">
        <f>E211+F211+G211+H211+I211</f>
        <v>0</v>
      </c>
      <c r="E211" s="29">
        <f>E213</f>
        <v>0</v>
      </c>
      <c r="F211" s="29">
        <f>F213</f>
        <v>0</v>
      </c>
      <c r="G211" s="29">
        <f>G213</f>
        <v>0</v>
      </c>
      <c r="H211" s="29">
        <v>0</v>
      </c>
      <c r="I211" s="88">
        <f>I213</f>
        <v>0</v>
      </c>
      <c r="J211" s="189"/>
    </row>
    <row r="212" spans="1:10" ht="15" customHeight="1">
      <c r="A212" s="93">
        <v>7</v>
      </c>
      <c r="B212" s="159" t="s">
        <v>50</v>
      </c>
      <c r="C212" s="14">
        <v>2022</v>
      </c>
      <c r="D212" s="15">
        <f>E212+F212+G212+H212+I212</f>
        <v>2450.6310000000003</v>
      </c>
      <c r="E212" s="42">
        <f>E214</f>
        <v>0</v>
      </c>
      <c r="F212" s="42">
        <f>F214</f>
        <v>1054.9000000000001</v>
      </c>
      <c r="G212" s="42">
        <v>1000</v>
      </c>
      <c r="H212" s="42">
        <f>H214+305.329</f>
        <v>384.73099999999999</v>
      </c>
      <c r="I212" s="87">
        <f>I214</f>
        <v>11</v>
      </c>
      <c r="J212" s="189"/>
    </row>
    <row r="213" spans="1:10" ht="15" customHeight="1" thickBot="1">
      <c r="A213" s="94"/>
      <c r="B213" s="166"/>
      <c r="C213" s="32">
        <v>2023</v>
      </c>
      <c r="D213" s="29">
        <f>E213+F213+G213+H213+I213</f>
        <v>0</v>
      </c>
      <c r="E213" s="29">
        <f>E215</f>
        <v>0</v>
      </c>
      <c r="F213" s="29">
        <f>F215</f>
        <v>0</v>
      </c>
      <c r="G213" s="29">
        <f>G215</f>
        <v>0</v>
      </c>
      <c r="H213" s="29">
        <f>H215</f>
        <v>0</v>
      </c>
      <c r="I213" s="88">
        <f>I215</f>
        <v>0</v>
      </c>
      <c r="J213" s="189"/>
    </row>
    <row r="214" spans="1:10" ht="78" customHeight="1">
      <c r="A214" s="164" t="s">
        <v>112</v>
      </c>
      <c r="B214" s="159" t="s">
        <v>81</v>
      </c>
      <c r="C214" s="14">
        <v>2022</v>
      </c>
      <c r="D214" s="15">
        <f t="shared" si="58"/>
        <v>1145.3020000000001</v>
      </c>
      <c r="E214" s="15">
        <v>0</v>
      </c>
      <c r="F214" s="15">
        <v>1054.9000000000001</v>
      </c>
      <c r="G214" s="15">
        <v>0</v>
      </c>
      <c r="H214" s="15">
        <v>79.402000000000001</v>
      </c>
      <c r="I214" s="85">
        <v>11</v>
      </c>
      <c r="J214" s="189"/>
    </row>
    <row r="215" spans="1:10" ht="78" customHeight="1" thickBot="1">
      <c r="A215" s="165"/>
      <c r="B215" s="166"/>
      <c r="C215" s="32">
        <v>2023</v>
      </c>
      <c r="D215" s="29">
        <f t="shared" si="58"/>
        <v>0</v>
      </c>
      <c r="E215" s="29">
        <v>0</v>
      </c>
      <c r="F215" s="29">
        <v>0</v>
      </c>
      <c r="G215" s="29">
        <v>0</v>
      </c>
      <c r="H215" s="29">
        <v>0</v>
      </c>
      <c r="I215" s="76">
        <v>0</v>
      </c>
      <c r="J215" s="189"/>
    </row>
    <row r="216" spans="1:10" s="6" customFormat="1" ht="12.75">
      <c r="A216" s="136" t="s">
        <v>17</v>
      </c>
      <c r="B216" s="137"/>
      <c r="C216" s="17">
        <v>2022</v>
      </c>
      <c r="D216" s="71">
        <f>D196+D198+D204+D208+D212+D210+D206</f>
        <v>7003.3706800000009</v>
      </c>
      <c r="E216" s="71">
        <f t="shared" ref="E216:G217" si="60">E196+E198+E204+E208+E212</f>
        <v>0</v>
      </c>
      <c r="F216" s="71">
        <f t="shared" si="60"/>
        <v>1755.8000000000002</v>
      </c>
      <c r="G216" s="71">
        <f t="shared" si="60"/>
        <v>2943.5</v>
      </c>
      <c r="H216" s="71">
        <f>H196+H198+H204+H208+H212+H210+H206</f>
        <v>2293.0706800000007</v>
      </c>
      <c r="I216" s="78">
        <f>I196+I198+I204+I208+I212+I210</f>
        <v>11</v>
      </c>
      <c r="J216" s="148"/>
    </row>
    <row r="217" spans="1:10" s="6" customFormat="1" ht="13.5" thickBot="1">
      <c r="A217" s="139"/>
      <c r="B217" s="140"/>
      <c r="C217" s="74">
        <v>2023</v>
      </c>
      <c r="D217" s="68">
        <f>D197+D199+D205+D209+D213+D211+D207</f>
        <v>4737.525090000001</v>
      </c>
      <c r="E217" s="68">
        <f t="shared" si="60"/>
        <v>0</v>
      </c>
      <c r="F217" s="68">
        <f t="shared" si="60"/>
        <v>856.4</v>
      </c>
      <c r="G217" s="68">
        <f t="shared" si="60"/>
        <v>842.59574999999995</v>
      </c>
      <c r="H217" s="68">
        <f>H197+H199+H205+H209+H213+H211+H207</f>
        <v>3038.5293400000005</v>
      </c>
      <c r="I217" s="75">
        <f>I197+I199+I205+I209+I213</f>
        <v>0</v>
      </c>
      <c r="J217" s="149"/>
    </row>
    <row r="218" spans="1:10" s="6" customFormat="1" ht="11.25" customHeight="1">
      <c r="A218" s="136" t="s">
        <v>51</v>
      </c>
      <c r="B218" s="137"/>
      <c r="C218" s="107" t="s">
        <v>128</v>
      </c>
      <c r="D218" s="109">
        <f>D216+D217</f>
        <v>11740.895770000003</v>
      </c>
      <c r="E218" s="109">
        <f t="shared" ref="E218:I218" si="61">E216+E217</f>
        <v>0</v>
      </c>
      <c r="F218" s="109">
        <f t="shared" si="61"/>
        <v>2612.2000000000003</v>
      </c>
      <c r="G218" s="109">
        <f t="shared" si="61"/>
        <v>3786.09575</v>
      </c>
      <c r="H218" s="109">
        <f t="shared" si="61"/>
        <v>5331.6000200000017</v>
      </c>
      <c r="I218" s="150">
        <f t="shared" si="61"/>
        <v>11</v>
      </c>
      <c r="J218" s="148"/>
    </row>
    <row r="219" spans="1:10" s="6" customFormat="1" ht="11.25" customHeight="1">
      <c r="A219" s="138"/>
      <c r="B219" s="106"/>
      <c r="C219" s="108"/>
      <c r="D219" s="110"/>
      <c r="E219" s="110"/>
      <c r="F219" s="110"/>
      <c r="G219" s="110"/>
      <c r="H219" s="110"/>
      <c r="I219" s="151"/>
      <c r="J219" s="149"/>
    </row>
    <row r="220" spans="1:10" s="6" customFormat="1" ht="11.25" customHeight="1">
      <c r="A220" s="138"/>
      <c r="B220" s="106"/>
      <c r="C220" s="108"/>
      <c r="D220" s="110"/>
      <c r="E220" s="110"/>
      <c r="F220" s="110"/>
      <c r="G220" s="110"/>
      <c r="H220" s="110"/>
      <c r="I220" s="151"/>
      <c r="J220" s="149"/>
    </row>
    <row r="221" spans="1:10" s="6" customFormat="1" ht="11.25" customHeight="1" thickBot="1">
      <c r="A221" s="139"/>
      <c r="B221" s="140"/>
      <c r="C221" s="91"/>
      <c r="D221" s="111"/>
      <c r="E221" s="111"/>
      <c r="F221" s="111"/>
      <c r="G221" s="111"/>
      <c r="H221" s="111"/>
      <c r="I221" s="152"/>
      <c r="J221" s="153"/>
    </row>
    <row r="222" spans="1:10" ht="15.75" thickBot="1">
      <c r="A222" s="147" t="s">
        <v>52</v>
      </c>
      <c r="B222" s="113"/>
      <c r="C222" s="113"/>
      <c r="D222" s="113"/>
      <c r="E222" s="113"/>
      <c r="F222" s="113"/>
      <c r="G222" s="113"/>
      <c r="H222" s="113"/>
      <c r="I222" s="113"/>
      <c r="J222" s="114"/>
    </row>
    <row r="223" spans="1:10" ht="21" customHeight="1">
      <c r="A223" s="93">
        <v>1</v>
      </c>
      <c r="B223" s="95" t="s">
        <v>83</v>
      </c>
      <c r="C223" s="14">
        <v>2022</v>
      </c>
      <c r="D223" s="15">
        <f t="shared" ref="D223:D244" si="62">E223+F223+G223+H223+I223</f>
        <v>35</v>
      </c>
      <c r="E223" s="15">
        <v>0</v>
      </c>
      <c r="F223" s="15">
        <v>0</v>
      </c>
      <c r="G223" s="15">
        <v>0</v>
      </c>
      <c r="H223" s="41">
        <v>35</v>
      </c>
      <c r="I223" s="16">
        <v>0</v>
      </c>
      <c r="J223" s="185" t="s">
        <v>9</v>
      </c>
    </row>
    <row r="224" spans="1:10" ht="21" customHeight="1" thickBot="1">
      <c r="A224" s="94"/>
      <c r="B224" s="96"/>
      <c r="C224" s="32">
        <v>2023</v>
      </c>
      <c r="D224" s="29">
        <f t="shared" si="62"/>
        <v>26.023199999999999</v>
      </c>
      <c r="E224" s="29">
        <v>0</v>
      </c>
      <c r="F224" s="29">
        <v>0</v>
      </c>
      <c r="G224" s="29">
        <v>0</v>
      </c>
      <c r="H224" s="89">
        <v>26.023199999999999</v>
      </c>
      <c r="I224" s="76">
        <v>0</v>
      </c>
      <c r="J224" s="186"/>
    </row>
    <row r="225" spans="1:10" ht="39.75" customHeight="1">
      <c r="A225" s="93">
        <v>2</v>
      </c>
      <c r="B225" s="95" t="s">
        <v>53</v>
      </c>
      <c r="C225" s="14">
        <v>2022</v>
      </c>
      <c r="D225" s="15">
        <f t="shared" si="62"/>
        <v>470</v>
      </c>
      <c r="E225" s="15">
        <v>0</v>
      </c>
      <c r="F225" s="15">
        <v>0</v>
      </c>
      <c r="G225" s="15">
        <v>0</v>
      </c>
      <c r="H225" s="41">
        <v>470</v>
      </c>
      <c r="I225" s="16">
        <v>0</v>
      </c>
      <c r="J225" s="186"/>
    </row>
    <row r="226" spans="1:10" ht="39.75" customHeight="1" thickBot="1">
      <c r="A226" s="94"/>
      <c r="B226" s="96"/>
      <c r="C226" s="32">
        <v>2023</v>
      </c>
      <c r="D226" s="29">
        <f t="shared" si="62"/>
        <v>530.70000000000005</v>
      </c>
      <c r="E226" s="29">
        <v>0</v>
      </c>
      <c r="F226" s="29">
        <v>0</v>
      </c>
      <c r="G226" s="29">
        <v>0</v>
      </c>
      <c r="H226" s="89">
        <v>530.70000000000005</v>
      </c>
      <c r="I226" s="76">
        <v>0</v>
      </c>
      <c r="J226" s="186"/>
    </row>
    <row r="227" spans="1:10" ht="23.25" customHeight="1">
      <c r="A227" s="93">
        <v>3</v>
      </c>
      <c r="B227" s="95" t="s">
        <v>54</v>
      </c>
      <c r="C227" s="14">
        <v>2022</v>
      </c>
      <c r="D227" s="15">
        <f t="shared" si="62"/>
        <v>19.5</v>
      </c>
      <c r="E227" s="15">
        <v>0</v>
      </c>
      <c r="F227" s="15">
        <v>0</v>
      </c>
      <c r="G227" s="15">
        <v>0</v>
      </c>
      <c r="H227" s="41">
        <v>19.5</v>
      </c>
      <c r="I227" s="16">
        <v>0</v>
      </c>
      <c r="J227" s="186"/>
    </row>
    <row r="228" spans="1:10" ht="23.25" customHeight="1" thickBot="1">
      <c r="A228" s="94"/>
      <c r="B228" s="96"/>
      <c r="C228" s="32">
        <v>2023</v>
      </c>
      <c r="D228" s="29">
        <f t="shared" si="62"/>
        <v>20.100000000000001</v>
      </c>
      <c r="E228" s="29">
        <v>0</v>
      </c>
      <c r="F228" s="29">
        <v>0</v>
      </c>
      <c r="G228" s="29">
        <v>0</v>
      </c>
      <c r="H228" s="89">
        <v>20.100000000000001</v>
      </c>
      <c r="I228" s="76">
        <v>0</v>
      </c>
      <c r="J228" s="186"/>
    </row>
    <row r="229" spans="1:10" ht="18.75" customHeight="1">
      <c r="A229" s="93">
        <v>4</v>
      </c>
      <c r="B229" s="95" t="s">
        <v>55</v>
      </c>
      <c r="C229" s="14">
        <v>2022</v>
      </c>
      <c r="D229" s="15">
        <f t="shared" si="62"/>
        <v>38.19</v>
      </c>
      <c r="E229" s="15">
        <v>0</v>
      </c>
      <c r="F229" s="15">
        <v>0</v>
      </c>
      <c r="G229" s="15">
        <v>0</v>
      </c>
      <c r="H229" s="41">
        <v>38.19</v>
      </c>
      <c r="I229" s="83">
        <v>0</v>
      </c>
      <c r="J229" s="186"/>
    </row>
    <row r="230" spans="1:10" ht="18.75" customHeight="1" thickBot="1">
      <c r="A230" s="94"/>
      <c r="B230" s="96"/>
      <c r="C230" s="32">
        <v>2023</v>
      </c>
      <c r="D230" s="29">
        <f t="shared" si="62"/>
        <v>39.6</v>
      </c>
      <c r="E230" s="29">
        <v>0</v>
      </c>
      <c r="F230" s="29">
        <v>0</v>
      </c>
      <c r="G230" s="29">
        <v>0</v>
      </c>
      <c r="H230" s="89">
        <v>39.6</v>
      </c>
      <c r="I230" s="76">
        <v>0</v>
      </c>
      <c r="J230" s="186"/>
    </row>
    <row r="231" spans="1:10" ht="18.75" customHeight="1">
      <c r="A231" s="93">
        <v>5</v>
      </c>
      <c r="B231" s="95" t="s">
        <v>56</v>
      </c>
      <c r="C231" s="14">
        <v>2022</v>
      </c>
      <c r="D231" s="15">
        <f t="shared" si="62"/>
        <v>0</v>
      </c>
      <c r="E231" s="15">
        <v>0</v>
      </c>
      <c r="F231" s="15">
        <v>0</v>
      </c>
      <c r="G231" s="15">
        <v>0</v>
      </c>
      <c r="H231" s="41">
        <v>0</v>
      </c>
      <c r="I231" s="83">
        <v>0</v>
      </c>
      <c r="J231" s="186"/>
    </row>
    <row r="232" spans="1:10" ht="18.75" customHeight="1" thickBot="1">
      <c r="A232" s="94"/>
      <c r="B232" s="96"/>
      <c r="C232" s="32">
        <v>2023</v>
      </c>
      <c r="D232" s="29">
        <f t="shared" si="62"/>
        <v>0</v>
      </c>
      <c r="E232" s="29">
        <v>0</v>
      </c>
      <c r="F232" s="29">
        <v>0</v>
      </c>
      <c r="G232" s="29">
        <v>0</v>
      </c>
      <c r="H232" s="89">
        <v>0</v>
      </c>
      <c r="I232" s="76">
        <v>0</v>
      </c>
      <c r="J232" s="186"/>
    </row>
    <row r="233" spans="1:10" ht="18.75" customHeight="1">
      <c r="A233" s="93">
        <v>6</v>
      </c>
      <c r="B233" s="159" t="s">
        <v>57</v>
      </c>
      <c r="C233" s="49">
        <v>2022</v>
      </c>
      <c r="D233" s="15">
        <f t="shared" si="62"/>
        <v>219.9</v>
      </c>
      <c r="E233" s="15">
        <v>0</v>
      </c>
      <c r="F233" s="15">
        <v>0</v>
      </c>
      <c r="G233" s="15">
        <v>0</v>
      </c>
      <c r="H233" s="41">
        <v>219.9</v>
      </c>
      <c r="I233" s="83">
        <v>0</v>
      </c>
      <c r="J233" s="186"/>
    </row>
    <row r="234" spans="1:10" ht="18.75" customHeight="1" thickBot="1">
      <c r="A234" s="94"/>
      <c r="B234" s="166"/>
      <c r="C234" s="86">
        <v>2023</v>
      </c>
      <c r="D234" s="29">
        <f t="shared" si="62"/>
        <v>1611.037</v>
      </c>
      <c r="E234" s="29">
        <v>0</v>
      </c>
      <c r="F234" s="29">
        <f>F236</f>
        <v>1050.4000000000001</v>
      </c>
      <c r="G234" s="29">
        <v>0</v>
      </c>
      <c r="H234" s="89">
        <f>414.4+H236</f>
        <v>557.63699999999994</v>
      </c>
      <c r="I234" s="76">
        <f>I236</f>
        <v>3</v>
      </c>
      <c r="J234" s="186"/>
    </row>
    <row r="235" spans="1:10" ht="75.75" customHeight="1">
      <c r="A235" s="164" t="s">
        <v>101</v>
      </c>
      <c r="B235" s="159" t="s">
        <v>94</v>
      </c>
      <c r="C235" s="49">
        <v>2022</v>
      </c>
      <c r="D235" s="15">
        <f t="shared" si="62"/>
        <v>0</v>
      </c>
      <c r="E235" s="15">
        <v>0</v>
      </c>
      <c r="F235" s="15">
        <v>0</v>
      </c>
      <c r="G235" s="15">
        <v>0</v>
      </c>
      <c r="H235" s="15">
        <v>0</v>
      </c>
      <c r="I235" s="83">
        <v>0</v>
      </c>
      <c r="J235" s="186"/>
    </row>
    <row r="236" spans="1:10" ht="75.75" customHeight="1" thickBot="1">
      <c r="A236" s="165"/>
      <c r="B236" s="166"/>
      <c r="C236" s="86">
        <v>2023</v>
      </c>
      <c r="D236" s="29">
        <f t="shared" si="62"/>
        <v>1196.6370000000002</v>
      </c>
      <c r="E236" s="29">
        <v>0</v>
      </c>
      <c r="F236" s="29">
        <v>1050.4000000000001</v>
      </c>
      <c r="G236" s="29">
        <v>0</v>
      </c>
      <c r="H236" s="29">
        <v>143.23699999999999</v>
      </c>
      <c r="I236" s="76">
        <v>3</v>
      </c>
      <c r="J236" s="186"/>
    </row>
    <row r="237" spans="1:10" ht="18.75" customHeight="1">
      <c r="A237" s="93">
        <v>7</v>
      </c>
      <c r="B237" s="95" t="s">
        <v>88</v>
      </c>
      <c r="C237" s="14">
        <v>2022</v>
      </c>
      <c r="D237" s="15">
        <f t="shared" ref="D237:D238" si="63">E237+F237+G237+H237+I237</f>
        <v>0</v>
      </c>
      <c r="E237" s="15">
        <v>0</v>
      </c>
      <c r="F237" s="15">
        <v>0</v>
      </c>
      <c r="G237" s="15">
        <v>0</v>
      </c>
      <c r="H237" s="41">
        <v>0</v>
      </c>
      <c r="I237" s="83">
        <v>0</v>
      </c>
      <c r="J237" s="186"/>
    </row>
    <row r="238" spans="1:10" ht="18.75" customHeight="1" thickBot="1">
      <c r="A238" s="94"/>
      <c r="B238" s="96"/>
      <c r="C238" s="32">
        <v>2023</v>
      </c>
      <c r="D238" s="29">
        <f t="shared" si="63"/>
        <v>15</v>
      </c>
      <c r="E238" s="29">
        <v>0</v>
      </c>
      <c r="F238" s="29">
        <v>0</v>
      </c>
      <c r="G238" s="29">
        <v>0</v>
      </c>
      <c r="H238" s="89">
        <v>15</v>
      </c>
      <c r="I238" s="76">
        <v>0</v>
      </c>
      <c r="J238" s="186"/>
    </row>
    <row r="239" spans="1:10" ht="18.75" customHeight="1">
      <c r="A239" s="93">
        <v>8</v>
      </c>
      <c r="B239" s="95" t="s">
        <v>58</v>
      </c>
      <c r="C239" s="14">
        <v>2022</v>
      </c>
      <c r="D239" s="15">
        <f t="shared" si="62"/>
        <v>10</v>
      </c>
      <c r="E239" s="15">
        <v>0</v>
      </c>
      <c r="F239" s="15">
        <v>0</v>
      </c>
      <c r="G239" s="15">
        <v>0</v>
      </c>
      <c r="H239" s="41">
        <v>10</v>
      </c>
      <c r="I239" s="83">
        <v>0</v>
      </c>
      <c r="J239" s="186"/>
    </row>
    <row r="240" spans="1:10" ht="18.75" customHeight="1" thickBot="1">
      <c r="A240" s="94"/>
      <c r="B240" s="96"/>
      <c r="C240" s="32">
        <v>2023</v>
      </c>
      <c r="D240" s="29">
        <f t="shared" si="62"/>
        <v>10</v>
      </c>
      <c r="E240" s="29">
        <v>0</v>
      </c>
      <c r="F240" s="29">
        <v>0</v>
      </c>
      <c r="G240" s="29">
        <v>0</v>
      </c>
      <c r="H240" s="89">
        <v>10</v>
      </c>
      <c r="I240" s="76">
        <v>0</v>
      </c>
      <c r="J240" s="186"/>
    </row>
    <row r="241" spans="1:10" ht="18" customHeight="1">
      <c r="A241" s="93">
        <v>9</v>
      </c>
      <c r="B241" s="95" t="s">
        <v>59</v>
      </c>
      <c r="C241" s="14">
        <v>2022</v>
      </c>
      <c r="D241" s="15">
        <f t="shared" ref="D241:D242" si="64">E241+F241+G241+H241+I241</f>
        <v>154.1</v>
      </c>
      <c r="E241" s="41">
        <v>154.1</v>
      </c>
      <c r="F241" s="15">
        <v>0</v>
      </c>
      <c r="G241" s="15">
        <v>0</v>
      </c>
      <c r="H241" s="41">
        <v>0</v>
      </c>
      <c r="I241" s="83">
        <v>0</v>
      </c>
      <c r="J241" s="186"/>
    </row>
    <row r="242" spans="1:10" ht="18.75" customHeight="1" thickBot="1">
      <c r="A242" s="94"/>
      <c r="B242" s="96"/>
      <c r="C242" s="32">
        <v>2023</v>
      </c>
      <c r="D242" s="29">
        <f t="shared" si="64"/>
        <v>161.69999999999999</v>
      </c>
      <c r="E242" s="89">
        <v>161.69999999999999</v>
      </c>
      <c r="F242" s="29">
        <v>0</v>
      </c>
      <c r="G242" s="29">
        <v>0</v>
      </c>
      <c r="H242" s="89">
        <v>0</v>
      </c>
      <c r="I242" s="76">
        <v>0</v>
      </c>
      <c r="J242" s="186"/>
    </row>
    <row r="243" spans="1:10" ht="30.75" customHeight="1">
      <c r="A243" s="93">
        <v>10</v>
      </c>
      <c r="B243" s="95" t="s">
        <v>96</v>
      </c>
      <c r="C243" s="14">
        <v>2022</v>
      </c>
      <c r="D243" s="15">
        <f t="shared" si="62"/>
        <v>113.39700000000001</v>
      </c>
      <c r="E243" s="15">
        <v>0</v>
      </c>
      <c r="F243" s="15">
        <v>113.39700000000001</v>
      </c>
      <c r="G243" s="15">
        <v>0</v>
      </c>
      <c r="H243" s="15">
        <v>0</v>
      </c>
      <c r="I243" s="83">
        <v>0</v>
      </c>
      <c r="J243" s="186"/>
    </row>
    <row r="244" spans="1:10" ht="30.75" customHeight="1" thickBot="1">
      <c r="A244" s="94"/>
      <c r="B244" s="96"/>
      <c r="C244" s="32">
        <v>2023</v>
      </c>
      <c r="D244" s="29">
        <f t="shared" si="62"/>
        <v>87.233000000000004</v>
      </c>
      <c r="E244" s="29">
        <v>0</v>
      </c>
      <c r="F244" s="29">
        <v>87.233000000000004</v>
      </c>
      <c r="G244" s="29">
        <v>0</v>
      </c>
      <c r="H244" s="29">
        <v>0</v>
      </c>
      <c r="I244" s="76">
        <v>0</v>
      </c>
      <c r="J244" s="186"/>
    </row>
    <row r="245" spans="1:10" ht="33" customHeight="1">
      <c r="A245" s="93">
        <v>11</v>
      </c>
      <c r="B245" s="95" t="s">
        <v>60</v>
      </c>
      <c r="C245" s="14">
        <v>2022</v>
      </c>
      <c r="D245" s="15">
        <f t="shared" ref="D245:D263" si="65">E245+F245+G245+H245+I245</f>
        <v>3.52</v>
      </c>
      <c r="E245" s="15">
        <v>0</v>
      </c>
      <c r="F245" s="15">
        <v>3.52</v>
      </c>
      <c r="G245" s="15">
        <v>0</v>
      </c>
      <c r="H245" s="15">
        <v>0</v>
      </c>
      <c r="I245" s="83">
        <v>0</v>
      </c>
      <c r="J245" s="186"/>
    </row>
    <row r="246" spans="1:10" ht="33" customHeight="1" thickBot="1">
      <c r="A246" s="94"/>
      <c r="B246" s="96"/>
      <c r="C246" s="32">
        <v>2023</v>
      </c>
      <c r="D246" s="29">
        <f t="shared" si="65"/>
        <v>3.52</v>
      </c>
      <c r="E246" s="29">
        <v>0</v>
      </c>
      <c r="F246" s="29">
        <v>3.52</v>
      </c>
      <c r="G246" s="29">
        <v>0</v>
      </c>
      <c r="H246" s="29">
        <v>0</v>
      </c>
      <c r="I246" s="76">
        <v>0</v>
      </c>
      <c r="J246" s="186"/>
    </row>
    <row r="247" spans="1:10" ht="18" customHeight="1">
      <c r="A247" s="93">
        <v>12</v>
      </c>
      <c r="B247" s="95" t="s">
        <v>61</v>
      </c>
      <c r="C247" s="14">
        <v>2022</v>
      </c>
      <c r="D247" s="15">
        <f t="shared" si="65"/>
        <v>18</v>
      </c>
      <c r="E247" s="15">
        <v>0</v>
      </c>
      <c r="F247" s="15">
        <v>0</v>
      </c>
      <c r="G247" s="15">
        <v>0</v>
      </c>
      <c r="H247" s="41">
        <v>18</v>
      </c>
      <c r="I247" s="83">
        <v>0</v>
      </c>
      <c r="J247" s="186"/>
    </row>
    <row r="248" spans="1:10" ht="18.75" customHeight="1" thickBot="1">
      <c r="A248" s="94"/>
      <c r="B248" s="96"/>
      <c r="C248" s="32">
        <v>2023</v>
      </c>
      <c r="D248" s="29">
        <f t="shared" si="65"/>
        <v>100</v>
      </c>
      <c r="E248" s="29">
        <v>0</v>
      </c>
      <c r="F248" s="29">
        <v>0</v>
      </c>
      <c r="G248" s="29">
        <v>0</v>
      </c>
      <c r="H248" s="89">
        <v>100</v>
      </c>
      <c r="I248" s="76">
        <v>0</v>
      </c>
      <c r="J248" s="186"/>
    </row>
    <row r="249" spans="1:10" ht="18" customHeight="1">
      <c r="A249" s="93">
        <v>13</v>
      </c>
      <c r="B249" s="95" t="s">
        <v>62</v>
      </c>
      <c r="C249" s="14">
        <v>2022</v>
      </c>
      <c r="D249" s="15">
        <f t="shared" si="65"/>
        <v>103.5</v>
      </c>
      <c r="E249" s="15">
        <v>0</v>
      </c>
      <c r="F249" s="15">
        <v>0</v>
      </c>
      <c r="G249" s="15">
        <v>0</v>
      </c>
      <c r="H249" s="41">
        <v>103.5</v>
      </c>
      <c r="I249" s="83">
        <v>0</v>
      </c>
      <c r="J249" s="186"/>
    </row>
    <row r="250" spans="1:10" ht="18.75" customHeight="1" thickBot="1">
      <c r="A250" s="94"/>
      <c r="B250" s="96"/>
      <c r="C250" s="32">
        <v>2023</v>
      </c>
      <c r="D250" s="29">
        <f t="shared" si="65"/>
        <v>150.46</v>
      </c>
      <c r="E250" s="29">
        <v>0</v>
      </c>
      <c r="F250" s="29">
        <v>0</v>
      </c>
      <c r="G250" s="29">
        <v>0</v>
      </c>
      <c r="H250" s="89">
        <v>150.46</v>
      </c>
      <c r="I250" s="76">
        <v>0</v>
      </c>
      <c r="J250" s="186"/>
    </row>
    <row r="251" spans="1:10" ht="18" customHeight="1">
      <c r="A251" s="93">
        <v>14</v>
      </c>
      <c r="B251" s="95" t="s">
        <v>63</v>
      </c>
      <c r="C251" s="14">
        <v>2022</v>
      </c>
      <c r="D251" s="15">
        <f t="shared" si="65"/>
        <v>7990.3</v>
      </c>
      <c r="E251" s="15">
        <v>0</v>
      </c>
      <c r="F251" s="15">
        <v>0</v>
      </c>
      <c r="G251" s="15">
        <v>1155.5</v>
      </c>
      <c r="H251" s="41">
        <v>6834.8</v>
      </c>
      <c r="I251" s="83">
        <v>0</v>
      </c>
      <c r="J251" s="186"/>
    </row>
    <row r="252" spans="1:10" ht="18.75" customHeight="1" thickBot="1">
      <c r="A252" s="94"/>
      <c r="B252" s="96"/>
      <c r="C252" s="32">
        <v>2023</v>
      </c>
      <c r="D252" s="29">
        <f t="shared" si="65"/>
        <v>9321.4613700000009</v>
      </c>
      <c r="E252" s="29">
        <v>0</v>
      </c>
      <c r="F252" s="29">
        <v>0</v>
      </c>
      <c r="G252" s="29">
        <v>0</v>
      </c>
      <c r="H252" s="89">
        <v>9321.4613700000009</v>
      </c>
      <c r="I252" s="76">
        <v>0</v>
      </c>
      <c r="J252" s="186"/>
    </row>
    <row r="253" spans="1:10" ht="15" customHeight="1">
      <c r="A253" s="224" t="s">
        <v>106</v>
      </c>
      <c r="B253" s="159" t="s">
        <v>105</v>
      </c>
      <c r="C253" s="49">
        <v>2022</v>
      </c>
      <c r="D253" s="67">
        <f t="shared" si="65"/>
        <v>0</v>
      </c>
      <c r="E253" s="67">
        <v>0</v>
      </c>
      <c r="F253" s="67">
        <v>0</v>
      </c>
      <c r="G253" s="67">
        <v>0</v>
      </c>
      <c r="H253" s="67">
        <v>0</v>
      </c>
      <c r="I253" s="83">
        <v>0</v>
      </c>
      <c r="J253" s="186"/>
    </row>
    <row r="254" spans="1:10" ht="15" customHeight="1" thickBot="1">
      <c r="A254" s="225"/>
      <c r="B254" s="166"/>
      <c r="C254" s="86">
        <v>2023</v>
      </c>
      <c r="D254" s="81">
        <f t="shared" si="65"/>
        <v>5</v>
      </c>
      <c r="E254" s="81">
        <v>0</v>
      </c>
      <c r="F254" s="81">
        <v>0</v>
      </c>
      <c r="G254" s="81">
        <v>0</v>
      </c>
      <c r="H254" s="81">
        <v>5</v>
      </c>
      <c r="I254" s="84">
        <v>0</v>
      </c>
      <c r="J254" s="186"/>
    </row>
    <row r="255" spans="1:10" ht="18" customHeight="1">
      <c r="A255" s="93">
        <v>16</v>
      </c>
      <c r="B255" s="95" t="s">
        <v>64</v>
      </c>
      <c r="C255" s="14">
        <v>2022</v>
      </c>
      <c r="D255" s="15">
        <f t="shared" ref="D255:D261" si="66">E255+F255+G255+H255+I255</f>
        <v>313.3</v>
      </c>
      <c r="E255" s="15">
        <v>0</v>
      </c>
      <c r="F255" s="15">
        <v>0</v>
      </c>
      <c r="G255" s="15">
        <v>0</v>
      </c>
      <c r="H255" s="41">
        <v>313.3</v>
      </c>
      <c r="I255" s="83">
        <v>0</v>
      </c>
      <c r="J255" s="186"/>
    </row>
    <row r="256" spans="1:10" ht="18.75" customHeight="1" thickBot="1">
      <c r="A256" s="94"/>
      <c r="B256" s="96"/>
      <c r="C256" s="32">
        <v>2023</v>
      </c>
      <c r="D256" s="29">
        <f t="shared" si="66"/>
        <v>322.7</v>
      </c>
      <c r="E256" s="29">
        <v>0</v>
      </c>
      <c r="F256" s="29">
        <v>0</v>
      </c>
      <c r="G256" s="29">
        <v>0</v>
      </c>
      <c r="H256" s="89">
        <v>322.7</v>
      </c>
      <c r="I256" s="76">
        <v>0</v>
      </c>
      <c r="J256" s="186"/>
    </row>
    <row r="257" spans="1:24" ht="18" hidden="1" customHeight="1">
      <c r="A257" s="170">
        <v>17</v>
      </c>
      <c r="B257" s="174" t="s">
        <v>105</v>
      </c>
      <c r="C257" s="57">
        <v>2022</v>
      </c>
      <c r="D257" s="58">
        <f t="shared" si="66"/>
        <v>0</v>
      </c>
      <c r="E257" s="58">
        <v>0</v>
      </c>
      <c r="F257" s="58">
        <v>0</v>
      </c>
      <c r="G257" s="58">
        <v>0</v>
      </c>
      <c r="H257" s="63">
        <v>0</v>
      </c>
      <c r="I257" s="60">
        <v>0</v>
      </c>
      <c r="J257" s="186"/>
    </row>
    <row r="258" spans="1:24" ht="18.75" hidden="1" customHeight="1">
      <c r="A258" s="171"/>
      <c r="B258" s="175"/>
      <c r="C258" s="59">
        <v>2023</v>
      </c>
      <c r="D258" s="56">
        <f t="shared" si="66"/>
        <v>0</v>
      </c>
      <c r="E258" s="56">
        <v>0</v>
      </c>
      <c r="F258" s="56">
        <v>0</v>
      </c>
      <c r="G258" s="56">
        <v>0</v>
      </c>
      <c r="H258" s="64">
        <v>0</v>
      </c>
      <c r="I258" s="56">
        <v>0</v>
      </c>
      <c r="J258" s="186"/>
    </row>
    <row r="259" spans="1:24" ht="18.75" hidden="1" customHeight="1">
      <c r="A259" s="171"/>
      <c r="B259" s="175"/>
      <c r="C259" s="59">
        <v>2024</v>
      </c>
      <c r="D259" s="56">
        <f t="shared" si="66"/>
        <v>0</v>
      </c>
      <c r="E259" s="56">
        <v>0</v>
      </c>
      <c r="F259" s="56">
        <v>0</v>
      </c>
      <c r="G259" s="56">
        <v>0</v>
      </c>
      <c r="H259" s="64">
        <v>0</v>
      </c>
      <c r="I259" s="56">
        <v>0</v>
      </c>
      <c r="J259" s="186"/>
    </row>
    <row r="260" spans="1:24" ht="18.75" hidden="1" customHeight="1">
      <c r="A260" s="172"/>
      <c r="B260" s="176"/>
      <c r="C260" s="59">
        <v>2025</v>
      </c>
      <c r="D260" s="56">
        <f t="shared" si="66"/>
        <v>0</v>
      </c>
      <c r="E260" s="56">
        <v>0</v>
      </c>
      <c r="F260" s="56">
        <v>0</v>
      </c>
      <c r="G260" s="56">
        <v>0</v>
      </c>
      <c r="H260" s="64">
        <v>0</v>
      </c>
      <c r="I260" s="56">
        <v>0</v>
      </c>
      <c r="J260" s="186"/>
    </row>
    <row r="261" spans="1:24" ht="18.75" hidden="1" customHeight="1" thickBot="1">
      <c r="A261" s="173"/>
      <c r="B261" s="177"/>
      <c r="C261" s="61">
        <v>2026</v>
      </c>
      <c r="D261" s="62">
        <f t="shared" si="66"/>
        <v>0</v>
      </c>
      <c r="E261" s="62">
        <v>0</v>
      </c>
      <c r="F261" s="62">
        <v>0</v>
      </c>
      <c r="G261" s="62">
        <v>0</v>
      </c>
      <c r="H261" s="65">
        <v>0</v>
      </c>
      <c r="I261" s="62">
        <v>0</v>
      </c>
      <c r="J261" s="186"/>
    </row>
    <row r="262" spans="1:24" ht="18" customHeight="1">
      <c r="A262" s="93">
        <v>17</v>
      </c>
      <c r="B262" s="95" t="s">
        <v>113</v>
      </c>
      <c r="C262" s="14">
        <v>2022</v>
      </c>
      <c r="D262" s="15">
        <f t="shared" si="65"/>
        <v>0</v>
      </c>
      <c r="E262" s="15">
        <v>0</v>
      </c>
      <c r="F262" s="15">
        <v>0</v>
      </c>
      <c r="G262" s="15">
        <v>0</v>
      </c>
      <c r="H262" s="41">
        <v>0</v>
      </c>
      <c r="I262" s="83">
        <v>0</v>
      </c>
      <c r="J262" s="186"/>
    </row>
    <row r="263" spans="1:24" ht="18.75" customHeight="1" thickBot="1">
      <c r="A263" s="94"/>
      <c r="B263" s="96"/>
      <c r="C263" s="32">
        <v>2023</v>
      </c>
      <c r="D263" s="29">
        <f t="shared" si="65"/>
        <v>0</v>
      </c>
      <c r="E263" s="29">
        <v>0</v>
      </c>
      <c r="F263" s="29">
        <v>0</v>
      </c>
      <c r="G263" s="29">
        <v>0</v>
      </c>
      <c r="H263" s="89">
        <v>0</v>
      </c>
      <c r="I263" s="76">
        <v>0</v>
      </c>
      <c r="J263" s="186"/>
    </row>
    <row r="264" spans="1:24" s="6" customFormat="1" ht="12.75">
      <c r="A264" s="136" t="s">
        <v>17</v>
      </c>
      <c r="B264" s="137"/>
      <c r="C264" s="17">
        <v>2022</v>
      </c>
      <c r="D264" s="18">
        <f>D223+D225+D227+D229+D231+D233+D239+D243+D245+D247+D249+D251+D253+D262+D255+D241+D237</f>
        <v>9488.7070000000003</v>
      </c>
      <c r="E264" s="18">
        <f>E223+E225+E227+E229+E231+E233+E239+E243+E245+E247+E249+E251+E253+E262+E241+E255</f>
        <v>154.1</v>
      </c>
      <c r="F264" s="18">
        <f>F223+F225+F227+F229+F231+F233+F239+F243+F245+F247+F249+F251+F253+F262+F241+F255</f>
        <v>116.917</v>
      </c>
      <c r="G264" s="18">
        <f>G223+G225+G227+G229+G231+G233+G239+G243+G245+G247+G249+G251+G253+G262+G241+G255</f>
        <v>1155.5</v>
      </c>
      <c r="H264" s="18">
        <f>H223+H225+H227+H229+H231+H233+H239+H243+H245+H247+H249+H251+H253+H262+H241+H255</f>
        <v>8062.1900000000005</v>
      </c>
      <c r="I264" s="73">
        <f>I223+I225+I227+I229+I231+I233+I239+I243+I245+I247+I249+I251+I253+I262+I241+I255</f>
        <v>0</v>
      </c>
      <c r="J264" s="148"/>
    </row>
    <row r="265" spans="1:24" s="6" customFormat="1" ht="13.5" thickBot="1">
      <c r="A265" s="139"/>
      <c r="B265" s="140"/>
      <c r="C265" s="74">
        <v>2023</v>
      </c>
      <c r="D265" s="72">
        <f>D224+D226+D228+D230+D232+D234+D240+D244+D246+D248+D250+D252+D254+D263+D256+D242+D238</f>
        <v>12404.534570000003</v>
      </c>
      <c r="E265" s="72">
        <f>E224+E226+E228+E230+E232+E234+E240+E244+E246+E248+E250+E252+E254+E263+E242</f>
        <v>161.69999999999999</v>
      </c>
      <c r="F265" s="72">
        <f>F224+F226+F228+F230+F232+F234+F240+F244+F246+F248+F250+F252+F254+F263+F242+F256</f>
        <v>1141.153</v>
      </c>
      <c r="G265" s="72">
        <f>G224+G226+G228+G230+G232+G234+G240+G244+G246+G248+G250+G252+G254+G263+G242+G256</f>
        <v>0</v>
      </c>
      <c r="H265" s="72">
        <f>H224+H226+H228+H230+H232+H234+H240+H244+H246+H248+H250+H252+H254+H263+H242+H256+H238</f>
        <v>11098.681570000001</v>
      </c>
      <c r="I265" s="79">
        <f>I224+I226+I228+I230+I232+I234+I240+I244+I246+I248+I250+I252+I254+I263+I242+I256</f>
        <v>3</v>
      </c>
      <c r="J265" s="149"/>
    </row>
    <row r="266" spans="1:24" s="6" customFormat="1" ht="11.25" customHeight="1">
      <c r="A266" s="136" t="s">
        <v>65</v>
      </c>
      <c r="B266" s="137"/>
      <c r="C266" s="107" t="s">
        <v>128</v>
      </c>
      <c r="D266" s="109">
        <f>D264+D265</f>
        <v>21893.241570000006</v>
      </c>
      <c r="E266" s="109">
        <f t="shared" ref="E266:I266" si="67">E264+E265</f>
        <v>315.79999999999995</v>
      </c>
      <c r="F266" s="109">
        <f t="shared" si="67"/>
        <v>1258.07</v>
      </c>
      <c r="G266" s="109">
        <f t="shared" si="67"/>
        <v>1155.5</v>
      </c>
      <c r="H266" s="109">
        <f t="shared" si="67"/>
        <v>19160.871570000003</v>
      </c>
      <c r="I266" s="150">
        <f t="shared" si="67"/>
        <v>3</v>
      </c>
      <c r="J266" s="163"/>
    </row>
    <row r="267" spans="1:24" s="6" customFormat="1" ht="11.25" customHeight="1">
      <c r="A267" s="138"/>
      <c r="B267" s="106"/>
      <c r="C267" s="108"/>
      <c r="D267" s="110"/>
      <c r="E267" s="110"/>
      <c r="F267" s="110"/>
      <c r="G267" s="110"/>
      <c r="H267" s="110"/>
      <c r="I267" s="151"/>
      <c r="J267" s="149"/>
    </row>
    <row r="268" spans="1:24" s="6" customFormat="1" ht="11.25" customHeight="1">
      <c r="A268" s="138"/>
      <c r="B268" s="106"/>
      <c r="C268" s="108"/>
      <c r="D268" s="110"/>
      <c r="E268" s="110"/>
      <c r="F268" s="110"/>
      <c r="G268" s="110"/>
      <c r="H268" s="110"/>
      <c r="I268" s="151"/>
      <c r="J268" s="149"/>
    </row>
    <row r="269" spans="1:24" s="6" customFormat="1" ht="11.25" customHeight="1" thickBot="1">
      <c r="A269" s="139"/>
      <c r="B269" s="140"/>
      <c r="C269" s="91"/>
      <c r="D269" s="111"/>
      <c r="E269" s="111"/>
      <c r="F269" s="111"/>
      <c r="G269" s="111"/>
      <c r="H269" s="111"/>
      <c r="I269" s="152"/>
      <c r="J269" s="153"/>
    </row>
    <row r="270" spans="1:24" s="6" customFormat="1" ht="30.75" customHeight="1" thickBot="1">
      <c r="A270" s="167" t="s">
        <v>84</v>
      </c>
      <c r="B270" s="168"/>
      <c r="C270" s="168"/>
      <c r="D270" s="168"/>
      <c r="E270" s="168"/>
      <c r="F270" s="168"/>
      <c r="G270" s="168"/>
      <c r="H270" s="168"/>
      <c r="I270" s="168"/>
      <c r="J270" s="169"/>
    </row>
    <row r="271" spans="1:24" s="6" customFormat="1" ht="29.25" customHeight="1">
      <c r="A271" s="93">
        <v>1</v>
      </c>
      <c r="B271" s="95" t="s">
        <v>85</v>
      </c>
      <c r="C271" s="14">
        <v>2022</v>
      </c>
      <c r="D271" s="42">
        <f>E271+F271+G271+H271+I271</f>
        <v>25</v>
      </c>
      <c r="E271" s="15">
        <v>0</v>
      </c>
      <c r="F271" s="15">
        <v>0</v>
      </c>
      <c r="G271" s="15">
        <v>0</v>
      </c>
      <c r="H271" s="15">
        <v>25</v>
      </c>
      <c r="I271" s="16">
        <v>0</v>
      </c>
      <c r="J271" s="154" t="s">
        <v>9</v>
      </c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s="6" customFormat="1" ht="29.25" customHeight="1" thickBot="1">
      <c r="A272" s="94"/>
      <c r="B272" s="96"/>
      <c r="C272" s="32">
        <v>2023</v>
      </c>
      <c r="D272" s="29">
        <f t="shared" ref="D272" si="68">E272+F272+G272+H272+I272</f>
        <v>0</v>
      </c>
      <c r="E272" s="29">
        <v>0</v>
      </c>
      <c r="F272" s="29">
        <v>0</v>
      </c>
      <c r="G272" s="29">
        <v>0</v>
      </c>
      <c r="H272" s="29">
        <v>0</v>
      </c>
      <c r="I272" s="76">
        <v>0</v>
      </c>
      <c r="J272" s="155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s="6" customFormat="1" ht="31.5" hidden="1" customHeight="1">
      <c r="A273" s="93">
        <v>2</v>
      </c>
      <c r="B273" s="95" t="s">
        <v>67</v>
      </c>
      <c r="C273" s="14">
        <v>2022</v>
      </c>
      <c r="D273" s="42">
        <f>E273+F273+G273+H273+I273</f>
        <v>0</v>
      </c>
      <c r="E273" s="15">
        <v>0</v>
      </c>
      <c r="F273" s="15">
        <v>0</v>
      </c>
      <c r="G273" s="15">
        <v>0</v>
      </c>
      <c r="H273" s="15">
        <v>0</v>
      </c>
      <c r="I273" s="16">
        <v>0</v>
      </c>
      <c r="J273" s="155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s="6" customFormat="1" ht="31.5" hidden="1" customHeight="1">
      <c r="A274" s="142"/>
      <c r="B274" s="132"/>
      <c r="C274" s="31">
        <v>2023</v>
      </c>
      <c r="D274" s="28">
        <f t="shared" ref="D274:D276" si="69">E274+F274+G274+H274+I274</f>
        <v>0</v>
      </c>
      <c r="E274" s="28">
        <v>0</v>
      </c>
      <c r="F274" s="28">
        <v>0</v>
      </c>
      <c r="G274" s="28">
        <v>0</v>
      </c>
      <c r="H274" s="28">
        <v>0</v>
      </c>
      <c r="I274" s="30">
        <v>0</v>
      </c>
      <c r="J274" s="155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s="6" customFormat="1" ht="31.5" hidden="1" customHeight="1">
      <c r="A275" s="142"/>
      <c r="B275" s="132"/>
      <c r="C275" s="31">
        <v>2024</v>
      </c>
      <c r="D275" s="28">
        <f t="shared" si="69"/>
        <v>0</v>
      </c>
      <c r="E275" s="28">
        <v>0</v>
      </c>
      <c r="F275" s="28">
        <v>0</v>
      </c>
      <c r="G275" s="28">
        <v>0</v>
      </c>
      <c r="H275" s="28">
        <v>0</v>
      </c>
      <c r="I275" s="30">
        <v>0</v>
      </c>
      <c r="J275" s="155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s="6" customFormat="1" ht="31.5" hidden="1" customHeight="1" thickBot="1">
      <c r="A276" s="143"/>
      <c r="B276" s="144"/>
      <c r="C276" s="19">
        <v>2025</v>
      </c>
      <c r="D276" s="37">
        <f t="shared" si="69"/>
        <v>0</v>
      </c>
      <c r="E276" s="20">
        <v>0</v>
      </c>
      <c r="F276" s="20">
        <v>0</v>
      </c>
      <c r="G276" s="20">
        <v>0</v>
      </c>
      <c r="H276" s="20">
        <v>0</v>
      </c>
      <c r="I276" s="21">
        <v>0</v>
      </c>
      <c r="J276" s="155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s="6" customFormat="1" ht="12.75">
      <c r="A277" s="136" t="s">
        <v>17</v>
      </c>
      <c r="B277" s="137"/>
      <c r="C277" s="17">
        <v>2022</v>
      </c>
      <c r="D277" s="18">
        <f t="shared" ref="D277:I278" si="70">D271+D273</f>
        <v>25</v>
      </c>
      <c r="E277" s="18">
        <f t="shared" si="70"/>
        <v>0</v>
      </c>
      <c r="F277" s="18">
        <f t="shared" si="70"/>
        <v>0</v>
      </c>
      <c r="G277" s="18">
        <f t="shared" si="70"/>
        <v>0</v>
      </c>
      <c r="H277" s="18">
        <f t="shared" si="70"/>
        <v>25</v>
      </c>
      <c r="I277" s="73">
        <f t="shared" si="70"/>
        <v>0</v>
      </c>
      <c r="J277" s="148"/>
    </row>
    <row r="278" spans="1:24" s="6" customFormat="1" ht="13.5" thickBot="1">
      <c r="A278" s="139"/>
      <c r="B278" s="140"/>
      <c r="C278" s="74">
        <v>2023</v>
      </c>
      <c r="D278" s="68">
        <f t="shared" si="70"/>
        <v>0</v>
      </c>
      <c r="E278" s="68">
        <f t="shared" si="70"/>
        <v>0</v>
      </c>
      <c r="F278" s="68">
        <f t="shared" si="70"/>
        <v>0</v>
      </c>
      <c r="G278" s="68">
        <f t="shared" si="70"/>
        <v>0</v>
      </c>
      <c r="H278" s="68">
        <f t="shared" si="70"/>
        <v>0</v>
      </c>
      <c r="I278" s="75">
        <f t="shared" si="70"/>
        <v>0</v>
      </c>
      <c r="J278" s="149"/>
    </row>
    <row r="279" spans="1:24" s="6" customFormat="1" ht="12.75" customHeight="1">
      <c r="A279" s="136" t="s">
        <v>86</v>
      </c>
      <c r="B279" s="137"/>
      <c r="C279" s="107" t="s">
        <v>128</v>
      </c>
      <c r="D279" s="109">
        <f>D277+D278</f>
        <v>25</v>
      </c>
      <c r="E279" s="109">
        <f t="shared" ref="E279:I279" si="71">E277+E278</f>
        <v>0</v>
      </c>
      <c r="F279" s="109">
        <f t="shared" si="71"/>
        <v>0</v>
      </c>
      <c r="G279" s="109">
        <f t="shared" si="71"/>
        <v>0</v>
      </c>
      <c r="H279" s="109">
        <f t="shared" si="71"/>
        <v>25</v>
      </c>
      <c r="I279" s="150">
        <f t="shared" si="71"/>
        <v>0</v>
      </c>
      <c r="J279" s="163"/>
    </row>
    <row r="280" spans="1:24" s="6" customFormat="1" ht="12.75" customHeight="1">
      <c r="A280" s="138"/>
      <c r="B280" s="106"/>
      <c r="C280" s="108"/>
      <c r="D280" s="110"/>
      <c r="E280" s="110"/>
      <c r="F280" s="110"/>
      <c r="G280" s="110"/>
      <c r="H280" s="110"/>
      <c r="I280" s="151"/>
      <c r="J280" s="149"/>
    </row>
    <row r="281" spans="1:24" s="6" customFormat="1" ht="12.75" customHeight="1">
      <c r="A281" s="138"/>
      <c r="B281" s="106"/>
      <c r="C281" s="108"/>
      <c r="D281" s="110"/>
      <c r="E281" s="110"/>
      <c r="F281" s="110"/>
      <c r="G281" s="110"/>
      <c r="H281" s="110"/>
      <c r="I281" s="151"/>
      <c r="J281" s="149"/>
    </row>
    <row r="282" spans="1:24" s="6" customFormat="1" ht="12.75" customHeight="1" thickBot="1">
      <c r="A282" s="139"/>
      <c r="B282" s="140"/>
      <c r="C282" s="91"/>
      <c r="D282" s="111"/>
      <c r="E282" s="111"/>
      <c r="F282" s="111"/>
      <c r="G282" s="111"/>
      <c r="H282" s="111"/>
      <c r="I282" s="152"/>
      <c r="J282" s="153"/>
    </row>
    <row r="283" spans="1:24" s="6" customFormat="1" ht="30.75" customHeight="1" thickBot="1">
      <c r="A283" s="167" t="s">
        <v>74</v>
      </c>
      <c r="B283" s="168"/>
      <c r="C283" s="168"/>
      <c r="D283" s="168"/>
      <c r="E283" s="168"/>
      <c r="F283" s="168"/>
      <c r="G283" s="168"/>
      <c r="H283" s="168"/>
      <c r="I283" s="168"/>
      <c r="J283" s="169"/>
    </row>
    <row r="284" spans="1:24" s="6" customFormat="1" ht="40.5" customHeight="1">
      <c r="A284" s="93">
        <v>1</v>
      </c>
      <c r="B284" s="95" t="s">
        <v>66</v>
      </c>
      <c r="C284" s="14">
        <v>2022</v>
      </c>
      <c r="D284" s="42">
        <f>E284+F284+G284+H284+I284</f>
        <v>2</v>
      </c>
      <c r="E284" s="15">
        <v>0</v>
      </c>
      <c r="F284" s="15">
        <v>0</v>
      </c>
      <c r="G284" s="15">
        <v>0</v>
      </c>
      <c r="H284" s="15">
        <v>2</v>
      </c>
      <c r="I284" s="16">
        <v>0</v>
      </c>
      <c r="J284" s="154" t="s">
        <v>9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s="6" customFormat="1" ht="40.5" customHeight="1" thickBot="1">
      <c r="A285" s="142"/>
      <c r="B285" s="132"/>
      <c r="C285" s="31">
        <v>2023</v>
      </c>
      <c r="D285" s="28">
        <f t="shared" ref="D285" si="72">E285+F285+G285+H285+I285</f>
        <v>2</v>
      </c>
      <c r="E285" s="28">
        <v>0</v>
      </c>
      <c r="F285" s="28">
        <v>0</v>
      </c>
      <c r="G285" s="28">
        <v>0</v>
      </c>
      <c r="H285" s="28">
        <v>2</v>
      </c>
      <c r="I285" s="30">
        <v>0</v>
      </c>
      <c r="J285" s="155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s="6" customFormat="1" ht="61.5" customHeight="1">
      <c r="A286" s="93">
        <v>2</v>
      </c>
      <c r="B286" s="95" t="s">
        <v>67</v>
      </c>
      <c r="C286" s="14">
        <v>2022</v>
      </c>
      <c r="D286" s="42">
        <f>E286+F286+G286+H286+I286</f>
        <v>42.6</v>
      </c>
      <c r="E286" s="15">
        <v>0</v>
      </c>
      <c r="F286" s="15">
        <v>0</v>
      </c>
      <c r="G286" s="15">
        <v>0</v>
      </c>
      <c r="H286" s="15">
        <v>42.6</v>
      </c>
      <c r="I286" s="16">
        <v>0</v>
      </c>
      <c r="J286" s="155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s="6" customFormat="1" ht="61.5" customHeight="1" thickBot="1">
      <c r="A287" s="142"/>
      <c r="B287" s="132"/>
      <c r="C287" s="31">
        <v>2023</v>
      </c>
      <c r="D287" s="28">
        <f t="shared" ref="D287" si="73">E287+F287+G287+H287+I287</f>
        <v>0</v>
      </c>
      <c r="E287" s="28">
        <v>0</v>
      </c>
      <c r="F287" s="28">
        <v>0</v>
      </c>
      <c r="G287" s="28">
        <v>0</v>
      </c>
      <c r="H287" s="28">
        <v>0</v>
      </c>
      <c r="I287" s="30">
        <v>0</v>
      </c>
      <c r="J287" s="155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s="6" customFormat="1" ht="12.75">
      <c r="A288" s="136" t="s">
        <v>17</v>
      </c>
      <c r="B288" s="137"/>
      <c r="C288" s="17">
        <v>2022</v>
      </c>
      <c r="D288" s="18">
        <f t="shared" ref="D288:I289" si="74">D284+D286</f>
        <v>44.6</v>
      </c>
      <c r="E288" s="18">
        <f t="shared" si="74"/>
        <v>0</v>
      </c>
      <c r="F288" s="18">
        <f t="shared" si="74"/>
        <v>0</v>
      </c>
      <c r="G288" s="18">
        <f t="shared" si="74"/>
        <v>0</v>
      </c>
      <c r="H288" s="18">
        <f t="shared" si="74"/>
        <v>44.6</v>
      </c>
      <c r="I288" s="73">
        <f t="shared" si="74"/>
        <v>0</v>
      </c>
      <c r="J288" s="148"/>
    </row>
    <row r="289" spans="1:24" s="6" customFormat="1" ht="13.5" thickBot="1">
      <c r="A289" s="139"/>
      <c r="B289" s="140"/>
      <c r="C289" s="74">
        <v>2023</v>
      </c>
      <c r="D289" s="68">
        <f t="shared" si="74"/>
        <v>2</v>
      </c>
      <c r="E289" s="68">
        <f t="shared" si="74"/>
        <v>0</v>
      </c>
      <c r="F289" s="68">
        <f t="shared" si="74"/>
        <v>0</v>
      </c>
      <c r="G289" s="68">
        <f t="shared" si="74"/>
        <v>0</v>
      </c>
      <c r="H289" s="68">
        <f t="shared" si="74"/>
        <v>2</v>
      </c>
      <c r="I289" s="75">
        <f t="shared" si="74"/>
        <v>0</v>
      </c>
      <c r="J289" s="149"/>
    </row>
    <row r="290" spans="1:24" s="6" customFormat="1" ht="18.75" customHeight="1">
      <c r="A290" s="136" t="s">
        <v>68</v>
      </c>
      <c r="B290" s="137"/>
      <c r="C290" s="107" t="s">
        <v>128</v>
      </c>
      <c r="D290" s="109">
        <f>D288+D289</f>
        <v>46.6</v>
      </c>
      <c r="E290" s="109">
        <f t="shared" ref="E290:I290" si="75">E288+E289</f>
        <v>0</v>
      </c>
      <c r="F290" s="109">
        <f t="shared" si="75"/>
        <v>0</v>
      </c>
      <c r="G290" s="109">
        <f t="shared" si="75"/>
        <v>0</v>
      </c>
      <c r="H290" s="109">
        <f t="shared" si="75"/>
        <v>46.6</v>
      </c>
      <c r="I290" s="150">
        <f t="shared" si="75"/>
        <v>0</v>
      </c>
      <c r="J290" s="163"/>
    </row>
    <row r="291" spans="1:24" s="6" customFormat="1" ht="18.75" customHeight="1">
      <c r="A291" s="138"/>
      <c r="B291" s="106"/>
      <c r="C291" s="108"/>
      <c r="D291" s="110"/>
      <c r="E291" s="110"/>
      <c r="F291" s="110"/>
      <c r="G291" s="110"/>
      <c r="H291" s="110"/>
      <c r="I291" s="151"/>
      <c r="J291" s="149"/>
    </row>
    <row r="292" spans="1:24" s="6" customFormat="1" ht="18.75" customHeight="1">
      <c r="A292" s="138"/>
      <c r="B292" s="106"/>
      <c r="C292" s="108"/>
      <c r="D292" s="110"/>
      <c r="E292" s="110"/>
      <c r="F292" s="110"/>
      <c r="G292" s="110"/>
      <c r="H292" s="110"/>
      <c r="I292" s="151"/>
      <c r="J292" s="149"/>
    </row>
    <row r="293" spans="1:24" s="6" customFormat="1" ht="18.75" customHeight="1" thickBot="1">
      <c r="A293" s="139"/>
      <c r="B293" s="140"/>
      <c r="C293" s="91"/>
      <c r="D293" s="111"/>
      <c r="E293" s="111"/>
      <c r="F293" s="111"/>
      <c r="G293" s="111"/>
      <c r="H293" s="111"/>
      <c r="I293" s="152"/>
      <c r="J293" s="153"/>
    </row>
    <row r="294" spans="1:24" s="6" customFormat="1" ht="12.75" customHeight="1">
      <c r="A294" s="136" t="s">
        <v>73</v>
      </c>
      <c r="B294" s="137"/>
      <c r="C294" s="69">
        <v>2022</v>
      </c>
      <c r="D294" s="71">
        <f t="shared" ref="D294:I295" si="76">D288+D277+D264+D216+D189+D159+D130+D115</f>
        <v>21806.703519999999</v>
      </c>
      <c r="E294" s="71">
        <f t="shared" si="76"/>
        <v>154.1</v>
      </c>
      <c r="F294" s="71">
        <f t="shared" si="76"/>
        <v>3421.2170000000001</v>
      </c>
      <c r="G294" s="71">
        <f t="shared" si="76"/>
        <v>4099</v>
      </c>
      <c r="H294" s="71">
        <f t="shared" si="76"/>
        <v>14117.88652</v>
      </c>
      <c r="I294" s="78">
        <f t="shared" si="76"/>
        <v>14.5</v>
      </c>
      <c r="J294" s="148"/>
    </row>
    <row r="295" spans="1:24" s="6" customFormat="1" ht="12.75" customHeight="1" thickBot="1">
      <c r="A295" s="139"/>
      <c r="B295" s="140"/>
      <c r="C295" s="74">
        <v>2023</v>
      </c>
      <c r="D295" s="68">
        <f t="shared" si="76"/>
        <v>24251.448750000007</v>
      </c>
      <c r="E295" s="68">
        <f t="shared" si="76"/>
        <v>161.69999999999999</v>
      </c>
      <c r="F295" s="68">
        <f t="shared" si="76"/>
        <v>3096.0529999999999</v>
      </c>
      <c r="G295" s="68">
        <f t="shared" si="76"/>
        <v>1357.09575</v>
      </c>
      <c r="H295" s="68">
        <f t="shared" si="76"/>
        <v>19632.600000000002</v>
      </c>
      <c r="I295" s="75">
        <f t="shared" si="76"/>
        <v>4</v>
      </c>
      <c r="J295" s="149"/>
    </row>
    <row r="296" spans="1:24" s="6" customFormat="1" ht="12.75" customHeight="1">
      <c r="A296" s="136" t="s">
        <v>90</v>
      </c>
      <c r="B296" s="137"/>
      <c r="C296" s="107" t="s">
        <v>128</v>
      </c>
      <c r="D296" s="109">
        <f>D294+D295</f>
        <v>46058.152270000006</v>
      </c>
      <c r="E296" s="109">
        <f t="shared" ref="E296:I296" si="77">E294+E295</f>
        <v>315.79999999999995</v>
      </c>
      <c r="F296" s="109">
        <f t="shared" si="77"/>
        <v>6517.27</v>
      </c>
      <c r="G296" s="109">
        <f t="shared" si="77"/>
        <v>5456.0957500000004</v>
      </c>
      <c r="H296" s="109">
        <f t="shared" si="77"/>
        <v>33750.486520000006</v>
      </c>
      <c r="I296" s="150">
        <f t="shared" si="77"/>
        <v>18.5</v>
      </c>
      <c r="J296" s="148"/>
    </row>
    <row r="297" spans="1:24" s="6" customFormat="1" ht="12.75" customHeight="1">
      <c r="A297" s="138"/>
      <c r="B297" s="106"/>
      <c r="C297" s="108"/>
      <c r="D297" s="110"/>
      <c r="E297" s="110"/>
      <c r="F297" s="110"/>
      <c r="G297" s="110"/>
      <c r="H297" s="110"/>
      <c r="I297" s="151"/>
      <c r="J297" s="149"/>
    </row>
    <row r="298" spans="1:24" s="6" customFormat="1" ht="15" customHeight="1">
      <c r="A298" s="138"/>
      <c r="B298" s="106"/>
      <c r="C298" s="108"/>
      <c r="D298" s="110"/>
      <c r="E298" s="110"/>
      <c r="F298" s="110"/>
      <c r="G298" s="110"/>
      <c r="H298" s="110"/>
      <c r="I298" s="151"/>
      <c r="J298" s="149"/>
    </row>
    <row r="299" spans="1:24" s="6" customFormat="1" ht="14.25" customHeight="1" thickBot="1">
      <c r="A299" s="139"/>
      <c r="B299" s="140"/>
      <c r="C299" s="91"/>
      <c r="D299" s="111"/>
      <c r="E299" s="111"/>
      <c r="F299" s="111"/>
      <c r="G299" s="111"/>
      <c r="H299" s="111"/>
      <c r="I299" s="152"/>
      <c r="J299" s="153"/>
    </row>
    <row r="300" spans="1:24" s="6" customFormat="1" ht="16.5" thickBot="1">
      <c r="A300" s="156" t="s">
        <v>15</v>
      </c>
      <c r="B300" s="157"/>
      <c r="C300" s="157"/>
      <c r="D300" s="157"/>
      <c r="E300" s="157"/>
      <c r="F300" s="157"/>
      <c r="G300" s="157"/>
      <c r="H300" s="157"/>
      <c r="I300" s="157"/>
      <c r="J300" s="158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.75" thickBot="1">
      <c r="A301" s="147" t="s">
        <v>20</v>
      </c>
      <c r="B301" s="113"/>
      <c r="C301" s="113"/>
      <c r="D301" s="113"/>
      <c r="E301" s="113"/>
      <c r="F301" s="113"/>
      <c r="G301" s="113"/>
      <c r="H301" s="113"/>
      <c r="I301" s="113"/>
      <c r="J301" s="114"/>
    </row>
    <row r="302" spans="1:24" s="6" customFormat="1" ht="15">
      <c r="A302" s="93">
        <v>1</v>
      </c>
      <c r="B302" s="159" t="s">
        <v>71</v>
      </c>
      <c r="C302" s="14">
        <v>2022</v>
      </c>
      <c r="D302" s="15">
        <f>E302+F302+G302+H302+I302</f>
        <v>2249.14167</v>
      </c>
      <c r="E302" s="15">
        <v>0</v>
      </c>
      <c r="F302" s="15">
        <v>2091.7017500000002</v>
      </c>
      <c r="G302" s="15">
        <v>0</v>
      </c>
      <c r="H302" s="36">
        <v>157.43992</v>
      </c>
      <c r="I302" s="16">
        <v>0</v>
      </c>
      <c r="J302" s="161" t="s">
        <v>9</v>
      </c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s="6" customFormat="1" ht="15.75" thickBot="1">
      <c r="A303" s="142"/>
      <c r="B303" s="160"/>
      <c r="C303" s="31">
        <v>2023</v>
      </c>
      <c r="D303" s="28">
        <f>E303+F303+G303+H303+I303</f>
        <v>0</v>
      </c>
      <c r="E303" s="28">
        <v>0</v>
      </c>
      <c r="F303" s="28">
        <v>0</v>
      </c>
      <c r="G303" s="28">
        <v>0</v>
      </c>
      <c r="H303" s="28">
        <v>0</v>
      </c>
      <c r="I303" s="30">
        <v>0</v>
      </c>
      <c r="J303" s="162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s="6" customFormat="1" ht="15" hidden="1">
      <c r="A304" s="93" t="s">
        <v>16</v>
      </c>
      <c r="B304" s="95" t="s">
        <v>16</v>
      </c>
      <c r="C304" s="14">
        <v>2022</v>
      </c>
      <c r="D304" s="15"/>
      <c r="E304" s="15"/>
      <c r="F304" s="15"/>
      <c r="G304" s="15"/>
      <c r="H304" s="15"/>
      <c r="I304" s="16"/>
      <c r="J304" s="16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s="6" customFormat="1" ht="15" hidden="1">
      <c r="A305" s="142"/>
      <c r="B305" s="132"/>
      <c r="C305" s="31">
        <v>2023</v>
      </c>
      <c r="D305" s="28"/>
      <c r="E305" s="28"/>
      <c r="F305" s="28"/>
      <c r="G305" s="28"/>
      <c r="H305" s="28"/>
      <c r="I305" s="30"/>
      <c r="J305" s="162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s="6" customFormat="1" ht="15" hidden="1">
      <c r="A306" s="142"/>
      <c r="B306" s="132"/>
      <c r="C306" s="31">
        <v>2024</v>
      </c>
      <c r="D306" s="28"/>
      <c r="E306" s="28"/>
      <c r="F306" s="28"/>
      <c r="G306" s="28"/>
      <c r="H306" s="28"/>
      <c r="I306" s="30"/>
      <c r="J306" s="162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s="6" customFormat="1" ht="15.75" hidden="1" thickBot="1">
      <c r="A307" s="143"/>
      <c r="B307" s="144"/>
      <c r="C307" s="19" t="s">
        <v>16</v>
      </c>
      <c r="D307" s="20"/>
      <c r="E307" s="20"/>
      <c r="F307" s="20"/>
      <c r="G307" s="20"/>
      <c r="H307" s="20"/>
      <c r="I307" s="21"/>
      <c r="J307" s="162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s="6" customFormat="1" ht="12.75">
      <c r="A308" s="136" t="s">
        <v>17</v>
      </c>
      <c r="B308" s="137"/>
      <c r="C308" s="17">
        <v>2022</v>
      </c>
      <c r="D308" s="71">
        <f>D302</f>
        <v>2249.14167</v>
      </c>
      <c r="E308" s="71">
        <f t="shared" ref="E308:I308" si="78">E302</f>
        <v>0</v>
      </c>
      <c r="F308" s="71">
        <f t="shared" si="78"/>
        <v>2091.7017500000002</v>
      </c>
      <c r="G308" s="71">
        <f t="shared" si="78"/>
        <v>0</v>
      </c>
      <c r="H308" s="71">
        <f t="shared" si="78"/>
        <v>157.43992</v>
      </c>
      <c r="I308" s="78">
        <f t="shared" si="78"/>
        <v>0</v>
      </c>
      <c r="J308" s="148"/>
    </row>
    <row r="309" spans="1:24" s="6" customFormat="1" ht="13.5" thickBot="1">
      <c r="A309" s="139"/>
      <c r="B309" s="140"/>
      <c r="C309" s="74">
        <v>2023</v>
      </c>
      <c r="D309" s="68">
        <f>D303</f>
        <v>0</v>
      </c>
      <c r="E309" s="68">
        <f>E303</f>
        <v>0</v>
      </c>
      <c r="F309" s="68">
        <f>F303</f>
        <v>0</v>
      </c>
      <c r="G309" s="68">
        <f>G303</f>
        <v>0</v>
      </c>
      <c r="H309" s="68">
        <f>H303</f>
        <v>0</v>
      </c>
      <c r="I309" s="75">
        <f>I303</f>
        <v>0</v>
      </c>
      <c r="J309" s="149"/>
    </row>
    <row r="310" spans="1:24" ht="15.75" hidden="1" thickBot="1">
      <c r="A310" s="203" t="s">
        <v>18</v>
      </c>
      <c r="B310" s="108"/>
      <c r="C310" s="108"/>
      <c r="D310" s="108"/>
      <c r="E310" s="108"/>
      <c r="F310" s="108"/>
      <c r="G310" s="108"/>
      <c r="H310" s="108"/>
      <c r="I310" s="108"/>
      <c r="J310" s="146"/>
    </row>
    <row r="311" spans="1:24" s="6" customFormat="1" ht="15" hidden="1">
      <c r="A311" s="93">
        <v>1</v>
      </c>
      <c r="B311" s="159" t="s">
        <v>16</v>
      </c>
      <c r="C311" s="14">
        <v>2022</v>
      </c>
      <c r="D311" s="15"/>
      <c r="E311" s="15"/>
      <c r="F311" s="15"/>
      <c r="G311" s="15"/>
      <c r="H311" s="15"/>
      <c r="I311" s="15"/>
      <c r="J311" s="133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s="6" customFormat="1" ht="15" hidden="1">
      <c r="A312" s="142"/>
      <c r="B312" s="160"/>
      <c r="C312" s="31">
        <v>2023</v>
      </c>
      <c r="D312" s="28"/>
      <c r="E312" s="28"/>
      <c r="F312" s="28"/>
      <c r="G312" s="28"/>
      <c r="H312" s="28"/>
      <c r="I312" s="28"/>
      <c r="J312" s="134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s="6" customFormat="1" ht="15" hidden="1">
      <c r="A313" s="142"/>
      <c r="B313" s="160"/>
      <c r="C313" s="31">
        <v>2024</v>
      </c>
      <c r="D313" s="28"/>
      <c r="E313" s="28"/>
      <c r="F313" s="28"/>
      <c r="G313" s="28"/>
      <c r="H313" s="28"/>
      <c r="I313" s="28"/>
      <c r="J313" s="134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s="6" customFormat="1" ht="15.75" hidden="1" thickBot="1">
      <c r="A314" s="94"/>
      <c r="B314" s="166"/>
      <c r="C314" s="32" t="s">
        <v>16</v>
      </c>
      <c r="D314" s="29"/>
      <c r="E314" s="29"/>
      <c r="F314" s="29"/>
      <c r="G314" s="29"/>
      <c r="H314" s="29"/>
      <c r="I314" s="29"/>
      <c r="J314" s="135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s="6" customFormat="1" ht="15" hidden="1">
      <c r="A315" s="93" t="s">
        <v>16</v>
      </c>
      <c r="B315" s="95" t="s">
        <v>16</v>
      </c>
      <c r="C315" s="14">
        <v>2022</v>
      </c>
      <c r="D315" s="15"/>
      <c r="E315" s="15"/>
      <c r="F315" s="15"/>
      <c r="G315" s="15"/>
      <c r="H315" s="15"/>
      <c r="I315" s="15"/>
      <c r="J315" s="133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s="6" customFormat="1" ht="15" hidden="1">
      <c r="A316" s="142"/>
      <c r="B316" s="132"/>
      <c r="C316" s="31">
        <v>2023</v>
      </c>
      <c r="D316" s="28"/>
      <c r="E316" s="28"/>
      <c r="F316" s="28"/>
      <c r="G316" s="28"/>
      <c r="H316" s="28"/>
      <c r="I316" s="28"/>
      <c r="J316" s="134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s="6" customFormat="1" ht="15" hidden="1">
      <c r="A317" s="142"/>
      <c r="B317" s="132"/>
      <c r="C317" s="31">
        <v>2024</v>
      </c>
      <c r="D317" s="28"/>
      <c r="E317" s="28"/>
      <c r="F317" s="28"/>
      <c r="G317" s="28"/>
      <c r="H317" s="28"/>
      <c r="I317" s="28"/>
      <c r="J317" s="134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s="6" customFormat="1" ht="15.75" hidden="1" thickBot="1">
      <c r="A318" s="94"/>
      <c r="B318" s="96"/>
      <c r="C318" s="32" t="s">
        <v>16</v>
      </c>
      <c r="D318" s="29"/>
      <c r="E318" s="29"/>
      <c r="F318" s="29"/>
      <c r="G318" s="29"/>
      <c r="H318" s="29"/>
      <c r="I318" s="29"/>
      <c r="J318" s="135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s="6" customFormat="1" ht="12.75">
      <c r="A319" s="136" t="s">
        <v>69</v>
      </c>
      <c r="B319" s="137"/>
      <c r="C319" s="107" t="s">
        <v>128</v>
      </c>
      <c r="D319" s="109">
        <f>D308+D309</f>
        <v>2249.14167</v>
      </c>
      <c r="E319" s="109">
        <f t="shared" ref="E319:I319" si="79">E308+E309</f>
        <v>0</v>
      </c>
      <c r="F319" s="109">
        <f t="shared" si="79"/>
        <v>2091.7017500000002</v>
      </c>
      <c r="G319" s="109">
        <f t="shared" si="79"/>
        <v>0</v>
      </c>
      <c r="H319" s="109">
        <f t="shared" si="79"/>
        <v>157.43992</v>
      </c>
      <c r="I319" s="150">
        <f t="shared" si="79"/>
        <v>0</v>
      </c>
      <c r="J319" s="148"/>
    </row>
    <row r="320" spans="1:24" s="6" customFormat="1" ht="15" customHeight="1">
      <c r="A320" s="138"/>
      <c r="B320" s="106"/>
      <c r="C320" s="108"/>
      <c r="D320" s="110"/>
      <c r="E320" s="110"/>
      <c r="F320" s="110"/>
      <c r="G320" s="110"/>
      <c r="H320" s="110"/>
      <c r="I320" s="151"/>
      <c r="J320" s="149"/>
    </row>
    <row r="321" spans="1:24" s="6" customFormat="1" ht="15" customHeight="1">
      <c r="A321" s="138"/>
      <c r="B321" s="106"/>
      <c r="C321" s="108"/>
      <c r="D321" s="110"/>
      <c r="E321" s="110"/>
      <c r="F321" s="110"/>
      <c r="G321" s="110"/>
      <c r="H321" s="110"/>
      <c r="I321" s="151"/>
      <c r="J321" s="149"/>
    </row>
    <row r="322" spans="1:24" s="6" customFormat="1" ht="15.75" customHeight="1" thickBot="1">
      <c r="A322" s="139"/>
      <c r="B322" s="140"/>
      <c r="C322" s="91"/>
      <c r="D322" s="111"/>
      <c r="E322" s="111"/>
      <c r="F322" s="111"/>
      <c r="G322" s="111"/>
      <c r="H322" s="111"/>
      <c r="I322" s="152"/>
      <c r="J322" s="153"/>
    </row>
    <row r="323" spans="1:24" ht="15.75" thickBot="1">
      <c r="A323" s="112" t="s">
        <v>107</v>
      </c>
      <c r="B323" s="107"/>
      <c r="C323" s="107"/>
      <c r="D323" s="107"/>
      <c r="E323" s="107"/>
      <c r="F323" s="107"/>
      <c r="G323" s="107"/>
      <c r="H323" s="107"/>
      <c r="I323" s="107"/>
      <c r="J323" s="114"/>
    </row>
    <row r="324" spans="1:24" s="6" customFormat="1" ht="30.75" customHeight="1">
      <c r="A324" s="180">
        <v>1</v>
      </c>
      <c r="B324" s="130" t="s">
        <v>108</v>
      </c>
      <c r="C324" s="14">
        <v>2022</v>
      </c>
      <c r="D324" s="42">
        <f>E324+F324+G324+H324+I324</f>
        <v>0</v>
      </c>
      <c r="E324" s="15">
        <v>0</v>
      </c>
      <c r="F324" s="15">
        <v>0</v>
      </c>
      <c r="G324" s="15">
        <v>0</v>
      </c>
      <c r="H324" s="15">
        <v>0</v>
      </c>
      <c r="I324" s="16">
        <v>0</v>
      </c>
      <c r="J324" s="185" t="s">
        <v>9</v>
      </c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s="6" customFormat="1" ht="30.75" customHeight="1" thickBot="1">
      <c r="A325" s="181"/>
      <c r="B325" s="131"/>
      <c r="C325" s="50">
        <v>2023</v>
      </c>
      <c r="D325" s="29">
        <f t="shared" ref="D325" si="80">E325+F325+G325+H325+I325</f>
        <v>31</v>
      </c>
      <c r="E325" s="45">
        <v>0</v>
      </c>
      <c r="F325" s="45">
        <v>0</v>
      </c>
      <c r="G325" s="45">
        <v>0</v>
      </c>
      <c r="H325" s="45">
        <v>31</v>
      </c>
      <c r="I325" s="52">
        <v>0</v>
      </c>
      <c r="J325" s="186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s="6" customFormat="1" ht="21" customHeight="1">
      <c r="A326" s="180">
        <v>2</v>
      </c>
      <c r="B326" s="130" t="s">
        <v>109</v>
      </c>
      <c r="C326" s="14">
        <v>2022</v>
      </c>
      <c r="D326" s="15">
        <f t="shared" ref="D326:D328" si="81">E326+F326+G326+H326+I326</f>
        <v>0</v>
      </c>
      <c r="E326" s="15">
        <v>0</v>
      </c>
      <c r="F326" s="15">
        <v>0</v>
      </c>
      <c r="G326" s="15">
        <v>0</v>
      </c>
      <c r="H326" s="15">
        <v>0</v>
      </c>
      <c r="I326" s="16">
        <v>0</v>
      </c>
      <c r="J326" s="186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s="6" customFormat="1" ht="21" customHeight="1" thickBot="1">
      <c r="A327" s="187"/>
      <c r="B327" s="188"/>
      <c r="C327" s="32">
        <v>2023</v>
      </c>
      <c r="D327" s="29">
        <f t="shared" si="81"/>
        <v>950</v>
      </c>
      <c r="E327" s="29">
        <v>0</v>
      </c>
      <c r="F327" s="29">
        <v>0</v>
      </c>
      <c r="G327" s="29">
        <v>950</v>
      </c>
      <c r="H327" s="29">
        <v>0</v>
      </c>
      <c r="I327" s="76">
        <v>0</v>
      </c>
      <c r="J327" s="186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s="6" customFormat="1" ht="27" hidden="1" customHeight="1">
      <c r="A328" s="127" t="s">
        <v>77</v>
      </c>
      <c r="B328" s="130" t="s">
        <v>76</v>
      </c>
      <c r="C328" s="14">
        <v>2022</v>
      </c>
      <c r="D328" s="15">
        <f t="shared" si="81"/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22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s="6" customFormat="1" ht="15" hidden="1" customHeight="1">
      <c r="A329" s="128"/>
      <c r="B329" s="119"/>
      <c r="C329" s="35"/>
      <c r="D329" s="36"/>
      <c r="E329" s="36"/>
      <c r="F329" s="36"/>
      <c r="G329" s="36"/>
      <c r="H329" s="36"/>
      <c r="I329" s="36"/>
      <c r="J329" s="122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s="6" customFormat="1" ht="15" hidden="1">
      <c r="A330" s="128"/>
      <c r="B330" s="119"/>
      <c r="C330" s="31">
        <v>2023</v>
      </c>
      <c r="D330" s="28">
        <f>E330+F330+G330+H330+I330</f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122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s="6" customFormat="1" ht="15" hidden="1">
      <c r="A331" s="128"/>
      <c r="B331" s="119"/>
      <c r="C331" s="31">
        <v>2024</v>
      </c>
      <c r="D331" s="28">
        <f t="shared" ref="D331" si="82">E331+F331+G331+H331+I331</f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122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s="6" customFormat="1" ht="15" hidden="1" customHeight="1">
      <c r="A332" s="128"/>
      <c r="B332" s="119"/>
      <c r="C332" s="19"/>
      <c r="D332" s="20"/>
      <c r="E332" s="20"/>
      <c r="F332" s="20"/>
      <c r="G332" s="20"/>
      <c r="H332" s="20"/>
      <c r="I332" s="20"/>
      <c r="J332" s="122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s="6" customFormat="1" ht="15.75" hidden="1" thickBot="1">
      <c r="A333" s="129"/>
      <c r="B333" s="131"/>
      <c r="C333" s="32">
        <v>2025</v>
      </c>
      <c r="D333" s="29">
        <f t="shared" ref="D333" si="83">E333+F333+G333+H333+I333</f>
        <v>0</v>
      </c>
      <c r="E333" s="29">
        <v>0</v>
      </c>
      <c r="F333" s="29">
        <v>0</v>
      </c>
      <c r="G333" s="29">
        <v>0</v>
      </c>
      <c r="H333" s="29">
        <v>0</v>
      </c>
      <c r="I333" s="29">
        <v>0</v>
      </c>
      <c r="J333" s="123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s="6" customFormat="1" ht="12.75">
      <c r="A334" s="99" t="s">
        <v>72</v>
      </c>
      <c r="B334" s="100"/>
      <c r="C334" s="17">
        <v>2022</v>
      </c>
      <c r="D334" s="71">
        <f t="shared" ref="D334:I335" si="84">D324+D326</f>
        <v>0</v>
      </c>
      <c r="E334" s="71">
        <f t="shared" si="84"/>
        <v>0</v>
      </c>
      <c r="F334" s="71">
        <f t="shared" si="84"/>
        <v>0</v>
      </c>
      <c r="G334" s="71">
        <f t="shared" si="84"/>
        <v>0</v>
      </c>
      <c r="H334" s="71">
        <f t="shared" si="84"/>
        <v>0</v>
      </c>
      <c r="I334" s="78">
        <f t="shared" si="84"/>
        <v>0</v>
      </c>
      <c r="J334" s="148"/>
    </row>
    <row r="335" spans="1:24" s="6" customFormat="1" ht="13.5" thickBot="1">
      <c r="A335" s="178"/>
      <c r="B335" s="179"/>
      <c r="C335" s="74">
        <v>2023</v>
      </c>
      <c r="D335" s="68">
        <f t="shared" si="84"/>
        <v>981</v>
      </c>
      <c r="E335" s="68">
        <f t="shared" si="84"/>
        <v>0</v>
      </c>
      <c r="F335" s="68">
        <f t="shared" si="84"/>
        <v>0</v>
      </c>
      <c r="G335" s="68">
        <f t="shared" si="84"/>
        <v>950</v>
      </c>
      <c r="H335" s="68">
        <f t="shared" si="84"/>
        <v>31</v>
      </c>
      <c r="I335" s="75">
        <f t="shared" si="84"/>
        <v>0</v>
      </c>
      <c r="J335" s="149"/>
    </row>
    <row r="336" spans="1:24" s="6" customFormat="1" ht="12.75">
      <c r="A336" s="99" t="s">
        <v>129</v>
      </c>
      <c r="B336" s="100"/>
      <c r="C336" s="107" t="s">
        <v>128</v>
      </c>
      <c r="D336" s="109">
        <f>D334+D335</f>
        <v>981</v>
      </c>
      <c r="E336" s="109">
        <f t="shared" ref="E336:I336" si="85">E334+E335</f>
        <v>0</v>
      </c>
      <c r="F336" s="109">
        <f t="shared" si="85"/>
        <v>0</v>
      </c>
      <c r="G336" s="109">
        <f t="shared" si="85"/>
        <v>950</v>
      </c>
      <c r="H336" s="109">
        <f t="shared" si="85"/>
        <v>31</v>
      </c>
      <c r="I336" s="150">
        <f t="shared" si="85"/>
        <v>0</v>
      </c>
      <c r="J336" s="148"/>
    </row>
    <row r="337" spans="1:24" s="6" customFormat="1" ht="12.75">
      <c r="A337" s="101"/>
      <c r="B337" s="102"/>
      <c r="C337" s="108"/>
      <c r="D337" s="110"/>
      <c r="E337" s="110"/>
      <c r="F337" s="110"/>
      <c r="G337" s="110"/>
      <c r="H337" s="110"/>
      <c r="I337" s="151"/>
      <c r="J337" s="149"/>
    </row>
    <row r="338" spans="1:24" s="6" customFormat="1" ht="12.75">
      <c r="A338" s="101"/>
      <c r="B338" s="102"/>
      <c r="C338" s="108"/>
      <c r="D338" s="110"/>
      <c r="E338" s="110"/>
      <c r="F338" s="110"/>
      <c r="G338" s="110"/>
      <c r="H338" s="110"/>
      <c r="I338" s="151"/>
      <c r="J338" s="149"/>
    </row>
    <row r="339" spans="1:24" s="6" customFormat="1" ht="13.5" thickBot="1">
      <c r="A339" s="178"/>
      <c r="B339" s="179"/>
      <c r="C339" s="91"/>
      <c r="D339" s="111"/>
      <c r="E339" s="111"/>
      <c r="F339" s="111"/>
      <c r="G339" s="111"/>
      <c r="H339" s="111"/>
      <c r="I339" s="152"/>
      <c r="J339" s="184"/>
    </row>
    <row r="340" spans="1:24" ht="15.75" thickBot="1">
      <c r="A340" s="112" t="s">
        <v>97</v>
      </c>
      <c r="B340" s="107"/>
      <c r="C340" s="107"/>
      <c r="D340" s="107"/>
      <c r="E340" s="107"/>
      <c r="F340" s="107"/>
      <c r="G340" s="107"/>
      <c r="H340" s="107"/>
      <c r="I340" s="107"/>
      <c r="J340" s="114"/>
    </row>
    <row r="341" spans="1:24" s="6" customFormat="1" ht="27" customHeight="1">
      <c r="A341" s="180">
        <v>1</v>
      </c>
      <c r="B341" s="130" t="s">
        <v>82</v>
      </c>
      <c r="C341" s="14">
        <v>2022</v>
      </c>
      <c r="D341" s="15">
        <f>E341+F341+G341+H341+I341</f>
        <v>508</v>
      </c>
      <c r="E341" s="15">
        <v>0</v>
      </c>
      <c r="F341" s="15">
        <v>0</v>
      </c>
      <c r="G341" s="15">
        <v>0</v>
      </c>
      <c r="H341" s="15">
        <v>508</v>
      </c>
      <c r="I341" s="16">
        <v>0</v>
      </c>
      <c r="J341" s="185" t="s">
        <v>9</v>
      </c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s="6" customFormat="1" ht="15" hidden="1" customHeight="1">
      <c r="A342" s="124"/>
      <c r="B342" s="119"/>
      <c r="C342" s="35"/>
      <c r="D342" s="36"/>
      <c r="E342" s="36"/>
      <c r="F342" s="36"/>
      <c r="G342" s="36"/>
      <c r="H342" s="36"/>
      <c r="I342" s="77"/>
      <c r="J342" s="186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s="6" customFormat="1" ht="15.75" thickBot="1">
      <c r="A343" s="181"/>
      <c r="B343" s="131"/>
      <c r="C343" s="32">
        <v>2023</v>
      </c>
      <c r="D343" s="29">
        <f t="shared" ref="D343" si="86">E343+F343+G343+H343+I343</f>
        <v>0</v>
      </c>
      <c r="E343" s="29">
        <f t="shared" ref="E343:H343" si="87">E350</f>
        <v>0</v>
      </c>
      <c r="F343" s="29">
        <f t="shared" si="87"/>
        <v>0</v>
      </c>
      <c r="G343" s="29">
        <f t="shared" si="87"/>
        <v>0</v>
      </c>
      <c r="H343" s="29">
        <f t="shared" si="87"/>
        <v>0</v>
      </c>
      <c r="I343" s="76">
        <f>I350</f>
        <v>0</v>
      </c>
      <c r="J343" s="186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s="6" customFormat="1" ht="15.75" hidden="1" customHeight="1" thickBot="1">
      <c r="A344" s="124">
        <v>2</v>
      </c>
      <c r="B344" s="119"/>
      <c r="C344" s="35">
        <v>2022</v>
      </c>
      <c r="D344" s="36">
        <f>E344+F344+G344+H344+I344</f>
        <v>0</v>
      </c>
      <c r="E344" s="36"/>
      <c r="F344" s="36"/>
      <c r="G344" s="36"/>
      <c r="H344" s="36"/>
      <c r="I344" s="36"/>
      <c r="J344" s="122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s="6" customFormat="1" ht="15.75" hidden="1" customHeight="1" thickBot="1">
      <c r="A345" s="125"/>
      <c r="B345" s="126"/>
      <c r="C345" s="31">
        <v>2023</v>
      </c>
      <c r="D345" s="28">
        <f>E345+F345+G345+H345+I345</f>
        <v>0</v>
      </c>
      <c r="E345" s="28"/>
      <c r="F345" s="28"/>
      <c r="G345" s="28"/>
      <c r="H345" s="28"/>
      <c r="I345" s="28"/>
      <c r="J345" s="122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s="6" customFormat="1" ht="15.75" hidden="1" customHeight="1" thickBot="1">
      <c r="A346" s="125"/>
      <c r="B346" s="126"/>
      <c r="C346" s="31">
        <v>2024</v>
      </c>
      <c r="D346" s="28">
        <f>E346+F346+G346+H346+I346</f>
        <v>0</v>
      </c>
      <c r="E346" s="28"/>
      <c r="F346" s="28"/>
      <c r="G346" s="28"/>
      <c r="H346" s="28"/>
      <c r="I346" s="28"/>
      <c r="J346" s="122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s="6" customFormat="1" ht="15.75" hidden="1" customHeight="1" thickBot="1">
      <c r="A347" s="125"/>
      <c r="B347" s="126"/>
      <c r="C347" s="19">
        <v>2025</v>
      </c>
      <c r="D347" s="20">
        <f>E347+F347+G347+H347+I347</f>
        <v>0</v>
      </c>
      <c r="E347" s="20"/>
      <c r="F347" s="20"/>
      <c r="G347" s="20"/>
      <c r="H347" s="20"/>
      <c r="I347" s="20"/>
      <c r="J347" s="122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s="6" customFormat="1" ht="27" hidden="1" customHeight="1">
      <c r="A348" s="127" t="s">
        <v>77</v>
      </c>
      <c r="B348" s="130" t="s">
        <v>76</v>
      </c>
      <c r="C348" s="14">
        <v>2022</v>
      </c>
      <c r="D348" s="15">
        <f>E348+F348+G348+H348+I348</f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22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s="6" customFormat="1" ht="15" hidden="1" customHeight="1">
      <c r="A349" s="128"/>
      <c r="B349" s="119"/>
      <c r="C349" s="35"/>
      <c r="D349" s="36"/>
      <c r="E349" s="36"/>
      <c r="F349" s="36"/>
      <c r="G349" s="36"/>
      <c r="H349" s="36"/>
      <c r="I349" s="36"/>
      <c r="J349" s="122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s="6" customFormat="1" ht="15" hidden="1">
      <c r="A350" s="128"/>
      <c r="B350" s="119"/>
      <c r="C350" s="31">
        <v>2023</v>
      </c>
      <c r="D350" s="28">
        <f>E350+F350+G350+H350+I350</f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122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s="6" customFormat="1" ht="15" hidden="1">
      <c r="A351" s="128"/>
      <c r="B351" s="119"/>
      <c r="C351" s="31">
        <v>2024</v>
      </c>
      <c r="D351" s="28">
        <f t="shared" ref="D351" si="88">E351+F351+G351+H351+I351</f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122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s="6" customFormat="1" ht="15" hidden="1" customHeight="1">
      <c r="A352" s="128"/>
      <c r="B352" s="119"/>
      <c r="C352" s="19"/>
      <c r="D352" s="20"/>
      <c r="E352" s="20"/>
      <c r="F352" s="20"/>
      <c r="G352" s="20"/>
      <c r="H352" s="20"/>
      <c r="I352" s="20"/>
      <c r="J352" s="122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s="6" customFormat="1" ht="15.75" hidden="1" thickBot="1">
      <c r="A353" s="129"/>
      <c r="B353" s="131"/>
      <c r="C353" s="32">
        <v>2025</v>
      </c>
      <c r="D353" s="29">
        <f t="shared" ref="D353" si="89">E353+F353+G353+H353+I353</f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123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s="6" customFormat="1" ht="12.75">
      <c r="A354" s="99" t="s">
        <v>72</v>
      </c>
      <c r="B354" s="100"/>
      <c r="C354" s="17">
        <v>2022</v>
      </c>
      <c r="D354" s="71">
        <f t="shared" ref="D354:I354" si="90">D341</f>
        <v>508</v>
      </c>
      <c r="E354" s="71">
        <f t="shared" si="90"/>
        <v>0</v>
      </c>
      <c r="F354" s="71">
        <f t="shared" si="90"/>
        <v>0</v>
      </c>
      <c r="G354" s="71">
        <f t="shared" si="90"/>
        <v>0</v>
      </c>
      <c r="H354" s="71">
        <f t="shared" si="90"/>
        <v>508</v>
      </c>
      <c r="I354" s="78">
        <f t="shared" si="90"/>
        <v>0</v>
      </c>
      <c r="J354" s="148"/>
    </row>
    <row r="355" spans="1:24" s="6" customFormat="1" ht="13.5" thickBot="1">
      <c r="A355" s="178"/>
      <c r="B355" s="179"/>
      <c r="C355" s="74">
        <v>2023</v>
      </c>
      <c r="D355" s="68">
        <f t="shared" ref="D355:I355" si="91">D343</f>
        <v>0</v>
      </c>
      <c r="E355" s="68">
        <f t="shared" si="91"/>
        <v>0</v>
      </c>
      <c r="F355" s="68">
        <f t="shared" si="91"/>
        <v>0</v>
      </c>
      <c r="G355" s="68">
        <f t="shared" si="91"/>
        <v>0</v>
      </c>
      <c r="H355" s="68">
        <f t="shared" si="91"/>
        <v>0</v>
      </c>
      <c r="I355" s="75">
        <f t="shared" si="91"/>
        <v>0</v>
      </c>
      <c r="J355" s="149"/>
    </row>
    <row r="356" spans="1:24" s="6" customFormat="1" ht="12.75">
      <c r="A356" s="99" t="s">
        <v>98</v>
      </c>
      <c r="B356" s="100"/>
      <c r="C356" s="107" t="s">
        <v>128</v>
      </c>
      <c r="D356" s="109">
        <f>D354+D355</f>
        <v>508</v>
      </c>
      <c r="E356" s="109">
        <f t="shared" ref="E356:I356" si="92">E354+E355</f>
        <v>0</v>
      </c>
      <c r="F356" s="109">
        <f t="shared" si="92"/>
        <v>0</v>
      </c>
      <c r="G356" s="109">
        <f t="shared" si="92"/>
        <v>0</v>
      </c>
      <c r="H356" s="109">
        <f t="shared" si="92"/>
        <v>508</v>
      </c>
      <c r="I356" s="150">
        <f t="shared" si="92"/>
        <v>0</v>
      </c>
      <c r="J356" s="148"/>
    </row>
    <row r="357" spans="1:24" s="6" customFormat="1" ht="12.75">
      <c r="A357" s="101"/>
      <c r="B357" s="102"/>
      <c r="C357" s="108"/>
      <c r="D357" s="110"/>
      <c r="E357" s="110"/>
      <c r="F357" s="110"/>
      <c r="G357" s="110"/>
      <c r="H357" s="110"/>
      <c r="I357" s="151"/>
      <c r="J357" s="149"/>
    </row>
    <row r="358" spans="1:24" s="6" customFormat="1" ht="12.75">
      <c r="A358" s="101"/>
      <c r="B358" s="102"/>
      <c r="C358" s="108"/>
      <c r="D358" s="110"/>
      <c r="E358" s="110"/>
      <c r="F358" s="110"/>
      <c r="G358" s="110"/>
      <c r="H358" s="110"/>
      <c r="I358" s="151"/>
      <c r="J358" s="149"/>
    </row>
    <row r="359" spans="1:24" s="6" customFormat="1" ht="13.5" thickBot="1">
      <c r="A359" s="178"/>
      <c r="B359" s="179"/>
      <c r="C359" s="91"/>
      <c r="D359" s="111"/>
      <c r="E359" s="111"/>
      <c r="F359" s="111"/>
      <c r="G359" s="111"/>
      <c r="H359" s="111"/>
      <c r="I359" s="152"/>
      <c r="J359" s="184"/>
    </row>
    <row r="360" spans="1:24" s="6" customFormat="1" ht="12.75">
      <c r="A360" s="99" t="s">
        <v>87</v>
      </c>
      <c r="B360" s="100"/>
      <c r="C360" s="17">
        <v>2022</v>
      </c>
      <c r="D360" s="71">
        <f t="shared" ref="D360:H361" si="93">D354+D308+D334</f>
        <v>2757.14167</v>
      </c>
      <c r="E360" s="71">
        <f t="shared" si="93"/>
        <v>0</v>
      </c>
      <c r="F360" s="71">
        <f t="shared" si="93"/>
        <v>2091.7017500000002</v>
      </c>
      <c r="G360" s="71">
        <f t="shared" si="93"/>
        <v>0</v>
      </c>
      <c r="H360" s="71">
        <f t="shared" si="93"/>
        <v>665.43992000000003</v>
      </c>
      <c r="I360" s="78">
        <f>I354+I308</f>
        <v>0</v>
      </c>
      <c r="J360" s="148"/>
    </row>
    <row r="361" spans="1:24" s="6" customFormat="1" ht="13.5" thickBot="1">
      <c r="A361" s="178"/>
      <c r="B361" s="179"/>
      <c r="C361" s="74">
        <v>2023</v>
      </c>
      <c r="D361" s="68">
        <f t="shared" si="93"/>
        <v>981</v>
      </c>
      <c r="E361" s="68">
        <f t="shared" si="93"/>
        <v>0</v>
      </c>
      <c r="F361" s="68">
        <f t="shared" si="93"/>
        <v>0</v>
      </c>
      <c r="G361" s="68">
        <f t="shared" si="93"/>
        <v>950</v>
      </c>
      <c r="H361" s="68">
        <f t="shared" si="93"/>
        <v>31</v>
      </c>
      <c r="I361" s="75">
        <f>I355+I309</f>
        <v>0</v>
      </c>
      <c r="J361" s="149"/>
    </row>
    <row r="362" spans="1:24" s="6" customFormat="1" ht="12.75">
      <c r="A362" s="99" t="s">
        <v>89</v>
      </c>
      <c r="B362" s="100"/>
      <c r="C362" s="107" t="s">
        <v>128</v>
      </c>
      <c r="D362" s="109">
        <f>D360+D361</f>
        <v>3738.14167</v>
      </c>
      <c r="E362" s="109">
        <f t="shared" ref="E362:I362" si="94">E360+E361</f>
        <v>0</v>
      </c>
      <c r="F362" s="109">
        <f t="shared" si="94"/>
        <v>2091.7017500000002</v>
      </c>
      <c r="G362" s="109">
        <f t="shared" si="94"/>
        <v>950</v>
      </c>
      <c r="H362" s="109">
        <f t="shared" si="94"/>
        <v>696.43992000000003</v>
      </c>
      <c r="I362" s="150">
        <f t="shared" si="94"/>
        <v>0</v>
      </c>
      <c r="J362" s="148"/>
    </row>
    <row r="363" spans="1:24" s="6" customFormat="1" ht="12.75">
      <c r="A363" s="101"/>
      <c r="B363" s="102"/>
      <c r="C363" s="108"/>
      <c r="D363" s="110"/>
      <c r="E363" s="110"/>
      <c r="F363" s="110"/>
      <c r="G363" s="110"/>
      <c r="H363" s="110"/>
      <c r="I363" s="151"/>
      <c r="J363" s="149"/>
    </row>
    <row r="364" spans="1:24" s="6" customFormat="1" ht="12.75">
      <c r="A364" s="101"/>
      <c r="B364" s="102"/>
      <c r="C364" s="108"/>
      <c r="D364" s="110"/>
      <c r="E364" s="110"/>
      <c r="F364" s="110"/>
      <c r="G364" s="110"/>
      <c r="H364" s="110"/>
      <c r="I364" s="151"/>
      <c r="J364" s="149"/>
    </row>
    <row r="365" spans="1:24" s="6" customFormat="1" ht="13.5" thickBot="1">
      <c r="A365" s="178"/>
      <c r="B365" s="179"/>
      <c r="C365" s="91"/>
      <c r="D365" s="111"/>
      <c r="E365" s="111"/>
      <c r="F365" s="111"/>
      <c r="G365" s="111"/>
      <c r="H365" s="111"/>
      <c r="I365" s="152"/>
      <c r="J365" s="184"/>
    </row>
    <row r="366" spans="1:24" s="6" customFormat="1" ht="15">
      <c r="A366" s="197" t="s">
        <v>13</v>
      </c>
      <c r="B366" s="198"/>
      <c r="C366" s="17">
        <v>2022</v>
      </c>
      <c r="D366" s="71">
        <f t="shared" ref="D366:I367" si="95">D360+D294</f>
        <v>24563.84519</v>
      </c>
      <c r="E366" s="71">
        <f t="shared" si="95"/>
        <v>154.1</v>
      </c>
      <c r="F366" s="71">
        <f t="shared" si="95"/>
        <v>5512.9187500000007</v>
      </c>
      <c r="G366" s="71">
        <f t="shared" si="95"/>
        <v>4099</v>
      </c>
      <c r="H366" s="71">
        <f t="shared" si="95"/>
        <v>14783.326440000001</v>
      </c>
      <c r="I366" s="78">
        <f t="shared" si="95"/>
        <v>14.5</v>
      </c>
      <c r="J366" s="20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s="6" customFormat="1" ht="15.75" thickBot="1">
      <c r="A367" s="199"/>
      <c r="B367" s="200"/>
      <c r="C367" s="74">
        <v>2023</v>
      </c>
      <c r="D367" s="68">
        <f t="shared" si="95"/>
        <v>25232.448750000007</v>
      </c>
      <c r="E367" s="68">
        <f t="shared" si="95"/>
        <v>161.69999999999999</v>
      </c>
      <c r="F367" s="68">
        <f t="shared" si="95"/>
        <v>3096.0529999999999</v>
      </c>
      <c r="G367" s="68">
        <f t="shared" si="95"/>
        <v>2307.09575</v>
      </c>
      <c r="H367" s="68">
        <f t="shared" si="95"/>
        <v>19663.600000000002</v>
      </c>
      <c r="I367" s="75">
        <f t="shared" si="95"/>
        <v>4</v>
      </c>
      <c r="J367" s="202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s="9" customFormat="1" ht="26.25" thickBot="1">
      <c r="A368" s="182" t="s">
        <v>70</v>
      </c>
      <c r="B368" s="183"/>
      <c r="C368" s="70" t="s">
        <v>128</v>
      </c>
      <c r="D368" s="43">
        <f>D362+D296+D97</f>
        <v>49796.293940000003</v>
      </c>
      <c r="E368" s="43">
        <f>E362+E296</f>
        <v>315.79999999999995</v>
      </c>
      <c r="F368" s="43">
        <f>F362+F296+F97</f>
        <v>8608.9717500000006</v>
      </c>
      <c r="G368" s="43">
        <f>G362+G296</f>
        <v>6406.0957500000004</v>
      </c>
      <c r="H368" s="43">
        <f>H362+H296+H97</f>
        <v>34446.926440000003</v>
      </c>
      <c r="I368" s="43">
        <f>I362+I296</f>
        <v>18.5</v>
      </c>
      <c r="J368" s="46"/>
    </row>
  </sheetData>
  <mergeCells count="406">
    <mergeCell ref="B328:B333"/>
    <mergeCell ref="J354:J355"/>
    <mergeCell ref="A237:A238"/>
    <mergeCell ref="B237:B238"/>
    <mergeCell ref="D296:D299"/>
    <mergeCell ref="E296:E299"/>
    <mergeCell ref="F296:F299"/>
    <mergeCell ref="G296:G299"/>
    <mergeCell ref="H296:H299"/>
    <mergeCell ref="I296:I299"/>
    <mergeCell ref="A296:B299"/>
    <mergeCell ref="A283:J283"/>
    <mergeCell ref="A241:A242"/>
    <mergeCell ref="B241:B242"/>
    <mergeCell ref="A253:A254"/>
    <mergeCell ref="B253:B254"/>
    <mergeCell ref="A247:A248"/>
    <mergeCell ref="B247:B248"/>
    <mergeCell ref="A249:A250"/>
    <mergeCell ref="B249:B250"/>
    <mergeCell ref="A264:B265"/>
    <mergeCell ref="J264:J265"/>
    <mergeCell ref="A266:B269"/>
    <mergeCell ref="C266:C269"/>
    <mergeCell ref="A121:J121"/>
    <mergeCell ref="A122:A123"/>
    <mergeCell ref="B122:B123"/>
    <mergeCell ref="J122:J129"/>
    <mergeCell ref="A124:A125"/>
    <mergeCell ref="B124:B125"/>
    <mergeCell ref="A128:A129"/>
    <mergeCell ref="B128:B129"/>
    <mergeCell ref="A126:A127"/>
    <mergeCell ref="J130:J131"/>
    <mergeCell ref="A132:B135"/>
    <mergeCell ref="C132:C135"/>
    <mergeCell ref="D132:D135"/>
    <mergeCell ref="E132:E135"/>
    <mergeCell ref="F132:F135"/>
    <mergeCell ref="G132:G135"/>
    <mergeCell ref="H132:H135"/>
    <mergeCell ref="I132:I135"/>
    <mergeCell ref="J132:J135"/>
    <mergeCell ref="A130:B131"/>
    <mergeCell ref="B2:J3"/>
    <mergeCell ref="D5:I5"/>
    <mergeCell ref="J5:J7"/>
    <mergeCell ref="D6:D7"/>
    <mergeCell ref="E6:I6"/>
    <mergeCell ref="B5:B7"/>
    <mergeCell ref="C5:C7"/>
    <mergeCell ref="A5:A7"/>
    <mergeCell ref="A101:J101"/>
    <mergeCell ref="A9:J9"/>
    <mergeCell ref="A10:J10"/>
    <mergeCell ref="A11:A15"/>
    <mergeCell ref="B11:B15"/>
    <mergeCell ref="J11:J15"/>
    <mergeCell ref="A16:A19"/>
    <mergeCell ref="B16:B19"/>
    <mergeCell ref="J16:J19"/>
    <mergeCell ref="A20:B24"/>
    <mergeCell ref="J20:J24"/>
    <mergeCell ref="A25:J25"/>
    <mergeCell ref="A26:A29"/>
    <mergeCell ref="B26:B29"/>
    <mergeCell ref="J26:J29"/>
    <mergeCell ref="A30:A33"/>
    <mergeCell ref="D117:D120"/>
    <mergeCell ref="E117:E120"/>
    <mergeCell ref="F117:F120"/>
    <mergeCell ref="G117:G120"/>
    <mergeCell ref="A109:A110"/>
    <mergeCell ref="B109:B110"/>
    <mergeCell ref="A115:B116"/>
    <mergeCell ref="J115:J116"/>
    <mergeCell ref="H117:H120"/>
    <mergeCell ref="I117:I120"/>
    <mergeCell ref="A113:A114"/>
    <mergeCell ref="A111:A112"/>
    <mergeCell ref="B111:B112"/>
    <mergeCell ref="B113:B114"/>
    <mergeCell ref="C117:C120"/>
    <mergeCell ref="J103:J114"/>
    <mergeCell ref="H1:J1"/>
    <mergeCell ref="A136:J136"/>
    <mergeCell ref="A137:A138"/>
    <mergeCell ref="B137:B138"/>
    <mergeCell ref="J137:J158"/>
    <mergeCell ref="A145:A146"/>
    <mergeCell ref="A366:B367"/>
    <mergeCell ref="J117:J120"/>
    <mergeCell ref="J311:J314"/>
    <mergeCell ref="J366:J367"/>
    <mergeCell ref="B286:B287"/>
    <mergeCell ref="A286:A287"/>
    <mergeCell ref="A315:A318"/>
    <mergeCell ref="B315:B318"/>
    <mergeCell ref="A319:B322"/>
    <mergeCell ref="J319:J322"/>
    <mergeCell ref="J315:J318"/>
    <mergeCell ref="A310:J310"/>
    <mergeCell ref="A311:A314"/>
    <mergeCell ref="B311:B314"/>
    <mergeCell ref="A308:B309"/>
    <mergeCell ref="J308:J309"/>
    <mergeCell ref="A117:B120"/>
    <mergeCell ref="A284:A285"/>
    <mergeCell ref="A147:A148"/>
    <mergeCell ref="B147:B148"/>
    <mergeCell ref="A157:A158"/>
    <mergeCell ref="B157:B158"/>
    <mergeCell ref="A149:A150"/>
    <mergeCell ref="B149:B150"/>
    <mergeCell ref="A151:A152"/>
    <mergeCell ref="B151:B152"/>
    <mergeCell ref="A153:A154"/>
    <mergeCell ref="B153:B154"/>
    <mergeCell ref="A171:A172"/>
    <mergeCell ref="B171:B172"/>
    <mergeCell ref="J171:J188"/>
    <mergeCell ref="A177:A178"/>
    <mergeCell ref="B177:B178"/>
    <mergeCell ref="A183:A184"/>
    <mergeCell ref="B183:B184"/>
    <mergeCell ref="A187:A188"/>
    <mergeCell ref="B187:B188"/>
    <mergeCell ref="A185:A186"/>
    <mergeCell ref="B185:B186"/>
    <mergeCell ref="A173:A174"/>
    <mergeCell ref="B173:B174"/>
    <mergeCell ref="A179:A180"/>
    <mergeCell ref="B179:B180"/>
    <mergeCell ref="A175:A176"/>
    <mergeCell ref="B175:B176"/>
    <mergeCell ref="A181:A182"/>
    <mergeCell ref="B181:B182"/>
    <mergeCell ref="A189:B190"/>
    <mergeCell ref="J189:J190"/>
    <mergeCell ref="A191:B194"/>
    <mergeCell ref="C191:C194"/>
    <mergeCell ref="D191:D194"/>
    <mergeCell ref="E191:E194"/>
    <mergeCell ref="F191:F194"/>
    <mergeCell ref="G191:G194"/>
    <mergeCell ref="H191:H194"/>
    <mergeCell ref="I191:I194"/>
    <mergeCell ref="J191:J194"/>
    <mergeCell ref="A195:J195"/>
    <mergeCell ref="A196:A197"/>
    <mergeCell ref="B196:B197"/>
    <mergeCell ref="J196:J215"/>
    <mergeCell ref="A204:A205"/>
    <mergeCell ref="B204:B205"/>
    <mergeCell ref="A208:A209"/>
    <mergeCell ref="B208:B209"/>
    <mergeCell ref="A212:A213"/>
    <mergeCell ref="B212:B213"/>
    <mergeCell ref="A214:A215"/>
    <mergeCell ref="B214:B215"/>
    <mergeCell ref="A202:A203"/>
    <mergeCell ref="B202:B203"/>
    <mergeCell ref="B198:B199"/>
    <mergeCell ref="A198:A199"/>
    <mergeCell ref="A210:A211"/>
    <mergeCell ref="B210:B211"/>
    <mergeCell ref="A200:A201"/>
    <mergeCell ref="B200:B201"/>
    <mergeCell ref="A206:A207"/>
    <mergeCell ref="B206:B207"/>
    <mergeCell ref="A216:B217"/>
    <mergeCell ref="J216:J217"/>
    <mergeCell ref="A218:B221"/>
    <mergeCell ref="C218:C221"/>
    <mergeCell ref="D218:D221"/>
    <mergeCell ref="E218:E221"/>
    <mergeCell ref="F218:F221"/>
    <mergeCell ref="G218:G221"/>
    <mergeCell ref="H218:H221"/>
    <mergeCell ref="I218:I221"/>
    <mergeCell ref="J218:J221"/>
    <mergeCell ref="A222:J222"/>
    <mergeCell ref="A223:A224"/>
    <mergeCell ref="B223:B224"/>
    <mergeCell ref="J223:J263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62:A263"/>
    <mergeCell ref="B262:B263"/>
    <mergeCell ref="A239:A240"/>
    <mergeCell ref="B239:B240"/>
    <mergeCell ref="A243:A244"/>
    <mergeCell ref="B243:B244"/>
    <mergeCell ref="A245:A246"/>
    <mergeCell ref="B245:B246"/>
    <mergeCell ref="A251:A252"/>
    <mergeCell ref="B251:B252"/>
    <mergeCell ref="A334:B335"/>
    <mergeCell ref="J334:J335"/>
    <mergeCell ref="A336:B339"/>
    <mergeCell ref="F290:F293"/>
    <mergeCell ref="G290:G293"/>
    <mergeCell ref="H290:H293"/>
    <mergeCell ref="J304:J307"/>
    <mergeCell ref="B271:B272"/>
    <mergeCell ref="J271:J276"/>
    <mergeCell ref="A273:A276"/>
    <mergeCell ref="B273:B276"/>
    <mergeCell ref="A277:B278"/>
    <mergeCell ref="J277:J278"/>
    <mergeCell ref="A279:B282"/>
    <mergeCell ref="J296:J299"/>
    <mergeCell ref="H319:H322"/>
    <mergeCell ref="I319:I322"/>
    <mergeCell ref="A323:J323"/>
    <mergeCell ref="A324:A325"/>
    <mergeCell ref="B324:B325"/>
    <mergeCell ref="J324:J333"/>
    <mergeCell ref="A326:A327"/>
    <mergeCell ref="B326:B327"/>
    <mergeCell ref="A328:A333"/>
    <mergeCell ref="A368:B368"/>
    <mergeCell ref="C319:C322"/>
    <mergeCell ref="D319:D322"/>
    <mergeCell ref="E319:E322"/>
    <mergeCell ref="F319:F322"/>
    <mergeCell ref="G319:G322"/>
    <mergeCell ref="I336:I339"/>
    <mergeCell ref="J336:J339"/>
    <mergeCell ref="C362:C365"/>
    <mergeCell ref="D362:D365"/>
    <mergeCell ref="E362:E365"/>
    <mergeCell ref="F362:F365"/>
    <mergeCell ref="G362:G365"/>
    <mergeCell ref="H362:H365"/>
    <mergeCell ref="I362:I365"/>
    <mergeCell ref="A362:B365"/>
    <mergeCell ref="J362:J365"/>
    <mergeCell ref="A356:B359"/>
    <mergeCell ref="J356:J359"/>
    <mergeCell ref="B341:B343"/>
    <mergeCell ref="A348:A353"/>
    <mergeCell ref="B348:B353"/>
    <mergeCell ref="J341:J353"/>
    <mergeCell ref="A354:B355"/>
    <mergeCell ref="A360:B361"/>
    <mergeCell ref="J360:J361"/>
    <mergeCell ref="C356:C359"/>
    <mergeCell ref="D356:D359"/>
    <mergeCell ref="E356:E359"/>
    <mergeCell ref="F356:F359"/>
    <mergeCell ref="G356:G359"/>
    <mergeCell ref="C336:C339"/>
    <mergeCell ref="D336:D339"/>
    <mergeCell ref="E336:E339"/>
    <mergeCell ref="F336:F339"/>
    <mergeCell ref="G336:G339"/>
    <mergeCell ref="H336:H339"/>
    <mergeCell ref="H356:H359"/>
    <mergeCell ref="I356:I359"/>
    <mergeCell ref="A344:A347"/>
    <mergeCell ref="B344:B347"/>
    <mergeCell ref="A340:J340"/>
    <mergeCell ref="A341:A343"/>
    <mergeCell ref="C279:C282"/>
    <mergeCell ref="D279:D282"/>
    <mergeCell ref="E279:E282"/>
    <mergeCell ref="F279:F282"/>
    <mergeCell ref="G279:G282"/>
    <mergeCell ref="H279:H282"/>
    <mergeCell ref="I279:I282"/>
    <mergeCell ref="J279:J282"/>
    <mergeCell ref="A235:A236"/>
    <mergeCell ref="B235:B236"/>
    <mergeCell ref="A270:J270"/>
    <mergeCell ref="A271:A272"/>
    <mergeCell ref="F266:F269"/>
    <mergeCell ref="G266:G269"/>
    <mergeCell ref="H266:H269"/>
    <mergeCell ref="I266:I269"/>
    <mergeCell ref="J266:J269"/>
    <mergeCell ref="A255:A256"/>
    <mergeCell ref="B255:B256"/>
    <mergeCell ref="D266:D269"/>
    <mergeCell ref="E266:E269"/>
    <mergeCell ref="A257:A261"/>
    <mergeCell ref="B257:B261"/>
    <mergeCell ref="J284:J287"/>
    <mergeCell ref="A300:J300"/>
    <mergeCell ref="A301:J301"/>
    <mergeCell ref="A302:A303"/>
    <mergeCell ref="B302:B303"/>
    <mergeCell ref="J302:J303"/>
    <mergeCell ref="A304:A307"/>
    <mergeCell ref="B304:B307"/>
    <mergeCell ref="I290:I293"/>
    <mergeCell ref="J290:J293"/>
    <mergeCell ref="J288:J289"/>
    <mergeCell ref="A288:B289"/>
    <mergeCell ref="B284:B285"/>
    <mergeCell ref="A294:B295"/>
    <mergeCell ref="J294:J295"/>
    <mergeCell ref="C296:C299"/>
    <mergeCell ref="A290:B293"/>
    <mergeCell ref="C290:C293"/>
    <mergeCell ref="D290:D293"/>
    <mergeCell ref="E290:E293"/>
    <mergeCell ref="A139:A140"/>
    <mergeCell ref="B139:B140"/>
    <mergeCell ref="A143:A144"/>
    <mergeCell ref="B143:B144"/>
    <mergeCell ref="A155:A156"/>
    <mergeCell ref="B155:B156"/>
    <mergeCell ref="A166:A170"/>
    <mergeCell ref="B166:B170"/>
    <mergeCell ref="J166:J170"/>
    <mergeCell ref="A165:J165"/>
    <mergeCell ref="A141:A142"/>
    <mergeCell ref="B141:B142"/>
    <mergeCell ref="A159:B160"/>
    <mergeCell ref="J159:J160"/>
    <mergeCell ref="A161:B164"/>
    <mergeCell ref="C161:C164"/>
    <mergeCell ref="D161:D164"/>
    <mergeCell ref="E161:E164"/>
    <mergeCell ref="F161:F164"/>
    <mergeCell ref="G161:G164"/>
    <mergeCell ref="H161:H164"/>
    <mergeCell ref="I161:I164"/>
    <mergeCell ref="J161:J164"/>
    <mergeCell ref="B145:B146"/>
    <mergeCell ref="B30:B33"/>
    <mergeCell ref="J30:J33"/>
    <mergeCell ref="A34:B37"/>
    <mergeCell ref="C34:C37"/>
    <mergeCell ref="D34:D37"/>
    <mergeCell ref="E34:E37"/>
    <mergeCell ref="F34:F37"/>
    <mergeCell ref="G34:G37"/>
    <mergeCell ref="H34:H37"/>
    <mergeCell ref="I34:I37"/>
    <mergeCell ref="J34:J37"/>
    <mergeCell ref="A38:J38"/>
    <mergeCell ref="A39:A44"/>
    <mergeCell ref="B39:B44"/>
    <mergeCell ref="J39:J55"/>
    <mergeCell ref="A45:A49"/>
    <mergeCell ref="B45:B49"/>
    <mergeCell ref="A50:A55"/>
    <mergeCell ref="B50:B55"/>
    <mergeCell ref="A56:B60"/>
    <mergeCell ref="J56:J60"/>
    <mergeCell ref="A61:B64"/>
    <mergeCell ref="C61:C64"/>
    <mergeCell ref="D61:D64"/>
    <mergeCell ref="E61:E64"/>
    <mergeCell ref="F61:F64"/>
    <mergeCell ref="G61:G64"/>
    <mergeCell ref="H61:H64"/>
    <mergeCell ref="I61:I64"/>
    <mergeCell ref="J61:J64"/>
    <mergeCell ref="A65:J65"/>
    <mergeCell ref="A66:A72"/>
    <mergeCell ref="B66:B72"/>
    <mergeCell ref="J66:J82"/>
    <mergeCell ref="A73:A76"/>
    <mergeCell ref="B73:B76"/>
    <mergeCell ref="A77:A82"/>
    <mergeCell ref="B77:B82"/>
    <mergeCell ref="A83:B87"/>
    <mergeCell ref="J83:J87"/>
    <mergeCell ref="A88:B91"/>
    <mergeCell ref="C88:C91"/>
    <mergeCell ref="D88:D91"/>
    <mergeCell ref="E88:E91"/>
    <mergeCell ref="F88:F91"/>
    <mergeCell ref="G88:G91"/>
    <mergeCell ref="H88:H91"/>
    <mergeCell ref="I88:I91"/>
    <mergeCell ref="J88:J91"/>
    <mergeCell ref="A102:J102"/>
    <mergeCell ref="A105:A106"/>
    <mergeCell ref="B105:B106"/>
    <mergeCell ref="A107:A108"/>
    <mergeCell ref="B107:B108"/>
    <mergeCell ref="A103:A104"/>
    <mergeCell ref="B103:B104"/>
    <mergeCell ref="A92:B96"/>
    <mergeCell ref="J92:J96"/>
    <mergeCell ref="A97:B100"/>
    <mergeCell ref="C97:C100"/>
    <mergeCell ref="D97:D100"/>
    <mergeCell ref="E97:E100"/>
    <mergeCell ref="F97:F100"/>
    <mergeCell ref="G97:G100"/>
    <mergeCell ref="H97:H100"/>
    <mergeCell ref="I97:I100"/>
    <mergeCell ref="J97:J100"/>
  </mergeCells>
  <pageMargins left="0.70866141732283472" right="0.31496062992125984" top="0.74803149606299213" bottom="0.15748031496062992" header="0.31496062992125984" footer="0.31496062992125984"/>
  <pageSetup paperSize="9" scale="70" fitToHeight="0" orientation="portrait" r:id="rId1"/>
  <rowBreaks count="4" manualBreakCount="4">
    <brk id="135" max="16383" man="1"/>
    <brk id="186" max="16383" man="1"/>
    <brk id="234" max="9" man="1"/>
    <brk id="28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226" t="s">
        <v>11</v>
      </c>
      <c r="D25" s="227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01"/>
      <c r="D26" s="102"/>
      <c r="E26" s="4"/>
    </row>
    <row r="27" spans="3:20">
      <c r="C27" s="228"/>
      <c r="D27" s="229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2024-01-31T05:16:18Z</dcterms:modified>
</cp:coreProperties>
</file>