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92" i="1"/>
  <c r="I490"/>
  <c r="H490"/>
  <c r="G490"/>
  <c r="F490"/>
  <c r="E490"/>
  <c r="D490"/>
  <c r="I481"/>
  <c r="H481"/>
  <c r="G481"/>
  <c r="F481"/>
  <c r="E481"/>
  <c r="D481"/>
  <c r="I472"/>
  <c r="H472"/>
  <c r="G472"/>
  <c r="F472"/>
  <c r="E472"/>
  <c r="D472"/>
  <c r="D457"/>
  <c r="I411"/>
  <c r="H411"/>
  <c r="G411"/>
  <c r="F411"/>
  <c r="E411"/>
  <c r="D411"/>
  <c r="D402"/>
  <c r="E393"/>
  <c r="F393"/>
  <c r="G393"/>
  <c r="H393"/>
  <c r="I393"/>
  <c r="D392"/>
  <c r="I391"/>
  <c r="H391"/>
  <c r="G391"/>
  <c r="F391"/>
  <c r="E391"/>
  <c r="E384"/>
  <c r="F384"/>
  <c r="G384"/>
  <c r="H384"/>
  <c r="I384"/>
  <c r="D384"/>
  <c r="D377"/>
  <c r="I382"/>
  <c r="H382"/>
  <c r="G382"/>
  <c r="F382"/>
  <c r="E382"/>
  <c r="D382"/>
  <c r="D372"/>
  <c r="E364"/>
  <c r="F364"/>
  <c r="G364"/>
  <c r="H364"/>
  <c r="I364"/>
  <c r="D364"/>
  <c r="I362"/>
  <c r="H362"/>
  <c r="G362"/>
  <c r="F362"/>
  <c r="E362"/>
  <c r="D362"/>
  <c r="D353"/>
  <c r="E345"/>
  <c r="F345"/>
  <c r="G345"/>
  <c r="H345"/>
  <c r="I345"/>
  <c r="D344"/>
  <c r="D341"/>
  <c r="D342"/>
  <c r="D343"/>
  <c r="D391" s="1"/>
  <c r="D340"/>
  <c r="D329"/>
  <c r="H277"/>
  <c r="I343"/>
  <c r="H343"/>
  <c r="G343"/>
  <c r="F343"/>
  <c r="E343"/>
  <c r="D334"/>
  <c r="D324"/>
  <c r="D319"/>
  <c r="D314"/>
  <c r="D309"/>
  <c r="D304"/>
  <c r="D299"/>
  <c r="D294"/>
  <c r="D289"/>
  <c r="D284"/>
  <c r="D279"/>
  <c r="D274"/>
  <c r="D269"/>
  <c r="D264"/>
  <c r="D259"/>
  <c r="D254"/>
  <c r="H202"/>
  <c r="D239"/>
  <c r="I234"/>
  <c r="H234"/>
  <c r="G234"/>
  <c r="F234"/>
  <c r="E234"/>
  <c r="D224"/>
  <c r="D219"/>
  <c r="D214"/>
  <c r="D209"/>
  <c r="I204"/>
  <c r="I244" s="1"/>
  <c r="H204"/>
  <c r="H244" s="1"/>
  <c r="G204"/>
  <c r="G244" s="1"/>
  <c r="F204"/>
  <c r="F244" s="1"/>
  <c r="E204"/>
  <c r="E244" s="1"/>
  <c r="D199"/>
  <c r="D147"/>
  <c r="H157"/>
  <c r="D150"/>
  <c r="D149"/>
  <c r="D148"/>
  <c r="D146"/>
  <c r="G189"/>
  <c r="D184"/>
  <c r="I179"/>
  <c r="I189" s="1"/>
  <c r="H179"/>
  <c r="H189" s="1"/>
  <c r="G179"/>
  <c r="F179"/>
  <c r="F189" s="1"/>
  <c r="E179"/>
  <c r="D179" s="1"/>
  <c r="D174"/>
  <c r="D169"/>
  <c r="D164"/>
  <c r="D159"/>
  <c r="D154"/>
  <c r="H136"/>
  <c r="E140"/>
  <c r="F140"/>
  <c r="G140"/>
  <c r="H140"/>
  <c r="E138"/>
  <c r="F138"/>
  <c r="G138"/>
  <c r="E139"/>
  <c r="F139"/>
  <c r="G139"/>
  <c r="H139"/>
  <c r="H138"/>
  <c r="H137"/>
  <c r="D130"/>
  <c r="D129"/>
  <c r="D128"/>
  <c r="D127"/>
  <c r="D126"/>
  <c r="D100"/>
  <c r="D99"/>
  <c r="D98"/>
  <c r="D97"/>
  <c r="D96"/>
  <c r="D90"/>
  <c r="D89"/>
  <c r="D88"/>
  <c r="D87"/>
  <c r="D86"/>
  <c r="I139"/>
  <c r="D134"/>
  <c r="D124"/>
  <c r="D119"/>
  <c r="D114"/>
  <c r="D109"/>
  <c r="D104"/>
  <c r="D94"/>
  <c r="D84"/>
  <c r="D139" s="1"/>
  <c r="H75"/>
  <c r="H74"/>
  <c r="F74"/>
  <c r="E74"/>
  <c r="D69"/>
  <c r="D64"/>
  <c r="I59"/>
  <c r="I74" s="1"/>
  <c r="G59"/>
  <c r="G74" s="1"/>
  <c r="F59"/>
  <c r="E59"/>
  <c r="D54"/>
  <c r="H45"/>
  <c r="H44"/>
  <c r="H43"/>
  <c r="H46" s="1"/>
  <c r="H42"/>
  <c r="H41"/>
  <c r="D15"/>
  <c r="D14"/>
  <c r="D13"/>
  <c r="D12"/>
  <c r="D11"/>
  <c r="E44"/>
  <c r="I44"/>
  <c r="G44"/>
  <c r="F44"/>
  <c r="G43"/>
  <c r="D39"/>
  <c r="D37"/>
  <c r="D34"/>
  <c r="D29"/>
  <c r="D24"/>
  <c r="D19"/>
  <c r="D44" s="1"/>
  <c r="H341"/>
  <c r="D290"/>
  <c r="D288"/>
  <c r="D287"/>
  <c r="D286"/>
  <c r="G202"/>
  <c r="H57"/>
  <c r="D22"/>
  <c r="F277"/>
  <c r="F341" s="1"/>
  <c r="I277"/>
  <c r="I341" s="1"/>
  <c r="D285"/>
  <c r="D283"/>
  <c r="D282"/>
  <c r="D281"/>
  <c r="H201"/>
  <c r="I446"/>
  <c r="H446"/>
  <c r="G446"/>
  <c r="F446"/>
  <c r="E446"/>
  <c r="D446"/>
  <c r="I445"/>
  <c r="H445"/>
  <c r="G445"/>
  <c r="F445"/>
  <c r="E445"/>
  <c r="I443"/>
  <c r="H443"/>
  <c r="G443"/>
  <c r="F443"/>
  <c r="E443"/>
  <c r="D442"/>
  <c r="D440"/>
  <c r="D439"/>
  <c r="D437"/>
  <c r="D436"/>
  <c r="D435"/>
  <c r="D434"/>
  <c r="D433"/>
  <c r="D432"/>
  <c r="D430"/>
  <c r="D445" s="1"/>
  <c r="I429"/>
  <c r="I444" s="1"/>
  <c r="H444"/>
  <c r="G444"/>
  <c r="F429"/>
  <c r="F444" s="1"/>
  <c r="E429"/>
  <c r="E444" s="1"/>
  <c r="D427"/>
  <c r="D443" s="1"/>
  <c r="E340"/>
  <c r="F340"/>
  <c r="G340"/>
  <c r="H340"/>
  <c r="I342"/>
  <c r="I344"/>
  <c r="I340"/>
  <c r="H342"/>
  <c r="H344"/>
  <c r="G341"/>
  <c r="G342"/>
  <c r="G344"/>
  <c r="F342"/>
  <c r="F344"/>
  <c r="E341"/>
  <c r="E342"/>
  <c r="E344"/>
  <c r="D335"/>
  <c r="D333"/>
  <c r="D332"/>
  <c r="D331"/>
  <c r="D300"/>
  <c r="D298"/>
  <c r="D297"/>
  <c r="D296"/>
  <c r="G201"/>
  <c r="D170"/>
  <c r="D168"/>
  <c r="D167"/>
  <c r="D166"/>
  <c r="H56"/>
  <c r="F203"/>
  <c r="F202"/>
  <c r="H203"/>
  <c r="G233"/>
  <c r="G229" s="1"/>
  <c r="G235"/>
  <c r="G232"/>
  <c r="I233"/>
  <c r="I229" s="1"/>
  <c r="I235"/>
  <c r="H233"/>
  <c r="H243" s="1"/>
  <c r="H235"/>
  <c r="H245" s="1"/>
  <c r="H232"/>
  <c r="I232"/>
  <c r="F205"/>
  <c r="F201"/>
  <c r="F241" s="1"/>
  <c r="G203"/>
  <c r="G205"/>
  <c r="G241"/>
  <c r="E201"/>
  <c r="E202"/>
  <c r="E203"/>
  <c r="E205"/>
  <c r="D210"/>
  <c r="D208"/>
  <c r="D207"/>
  <c r="D206"/>
  <c r="F157"/>
  <c r="I157"/>
  <c r="D160"/>
  <c r="D158"/>
  <c r="D156"/>
  <c r="H58"/>
  <c r="G42"/>
  <c r="G45"/>
  <c r="F42"/>
  <c r="F43"/>
  <c r="F45"/>
  <c r="E42"/>
  <c r="E43"/>
  <c r="E45"/>
  <c r="E41"/>
  <c r="F41"/>
  <c r="G41"/>
  <c r="I42"/>
  <c r="I43"/>
  <c r="I45"/>
  <c r="I41"/>
  <c r="I46" s="1"/>
  <c r="D35"/>
  <c r="D33"/>
  <c r="D32"/>
  <c r="D31"/>
  <c r="I471"/>
  <c r="I473"/>
  <c r="H473"/>
  <c r="H471"/>
  <c r="G471"/>
  <c r="G473"/>
  <c r="F471"/>
  <c r="F473"/>
  <c r="E471"/>
  <c r="E473"/>
  <c r="D473"/>
  <c r="E469"/>
  <c r="F469"/>
  <c r="G469"/>
  <c r="H469"/>
  <c r="I469"/>
  <c r="H231"/>
  <c r="D95"/>
  <c r="D93"/>
  <c r="D92"/>
  <c r="D91"/>
  <c r="D452"/>
  <c r="D469" s="1"/>
  <c r="D465"/>
  <c r="D463"/>
  <c r="I363"/>
  <c r="H363"/>
  <c r="G363"/>
  <c r="F363"/>
  <c r="E363"/>
  <c r="I361"/>
  <c r="H361"/>
  <c r="G361"/>
  <c r="F361"/>
  <c r="E361"/>
  <c r="I360"/>
  <c r="H360"/>
  <c r="G360"/>
  <c r="F360"/>
  <c r="E360"/>
  <c r="I359"/>
  <c r="H359"/>
  <c r="G359"/>
  <c r="F359"/>
  <c r="E359"/>
  <c r="D358"/>
  <c r="D357"/>
  <c r="D356"/>
  <c r="D355"/>
  <c r="D354"/>
  <c r="D363" s="1"/>
  <c r="D352"/>
  <c r="D361" s="1"/>
  <c r="D351"/>
  <c r="D360" s="1"/>
  <c r="D350"/>
  <c r="D359" s="1"/>
  <c r="I231"/>
  <c r="E454"/>
  <c r="E470" s="1"/>
  <c r="F454"/>
  <c r="F470" s="1"/>
  <c r="G454"/>
  <c r="G470" s="1"/>
  <c r="H454"/>
  <c r="H470" s="1"/>
  <c r="I454"/>
  <c r="I470" s="1"/>
  <c r="D468"/>
  <c r="D466"/>
  <c r="I201"/>
  <c r="I202"/>
  <c r="I203"/>
  <c r="I205"/>
  <c r="E232"/>
  <c r="E242" s="1"/>
  <c r="E233"/>
  <c r="E229" s="1"/>
  <c r="E235"/>
  <c r="E231"/>
  <c r="F232"/>
  <c r="F242" s="1"/>
  <c r="F233"/>
  <c r="F229" s="1"/>
  <c r="F235"/>
  <c r="F231"/>
  <c r="I227"/>
  <c r="I228"/>
  <c r="I230"/>
  <c r="E177"/>
  <c r="E187" s="1"/>
  <c r="E178"/>
  <c r="E188" s="1"/>
  <c r="E180"/>
  <c r="E190" s="1"/>
  <c r="E176"/>
  <c r="E186" s="1"/>
  <c r="F177"/>
  <c r="F187" s="1"/>
  <c r="F178"/>
  <c r="F188" s="1"/>
  <c r="F180"/>
  <c r="F190" s="1"/>
  <c r="F176"/>
  <c r="F186" s="1"/>
  <c r="F191" s="1"/>
  <c r="G177"/>
  <c r="G187" s="1"/>
  <c r="G178"/>
  <c r="G188" s="1"/>
  <c r="G180"/>
  <c r="G190" s="1"/>
  <c r="G176"/>
  <c r="G186" s="1"/>
  <c r="G191" s="1"/>
  <c r="I177"/>
  <c r="I187" s="1"/>
  <c r="I178"/>
  <c r="I188" s="1"/>
  <c r="I180"/>
  <c r="I190" s="1"/>
  <c r="I176"/>
  <c r="I186" s="1"/>
  <c r="H177"/>
  <c r="H187" s="1"/>
  <c r="H178"/>
  <c r="D178" s="1"/>
  <c r="H180"/>
  <c r="H190" s="1"/>
  <c r="H176"/>
  <c r="H186" s="1"/>
  <c r="E57"/>
  <c r="E72" s="1"/>
  <c r="E58"/>
  <c r="E73" s="1"/>
  <c r="E60"/>
  <c r="E75" s="1"/>
  <c r="E56"/>
  <c r="G57"/>
  <c r="G72" s="1"/>
  <c r="G58"/>
  <c r="G73" s="1"/>
  <c r="G60"/>
  <c r="G75" s="1"/>
  <c r="G56"/>
  <c r="G71" s="1"/>
  <c r="F60"/>
  <c r="F75" s="1"/>
  <c r="F58"/>
  <c r="F73" s="1"/>
  <c r="F57"/>
  <c r="F72" s="1"/>
  <c r="F56"/>
  <c r="F71" s="1"/>
  <c r="F76" s="1"/>
  <c r="H73"/>
  <c r="H72"/>
  <c r="H71"/>
  <c r="I57"/>
  <c r="I72" s="1"/>
  <c r="I58"/>
  <c r="I73" s="1"/>
  <c r="I60"/>
  <c r="I75" s="1"/>
  <c r="I56"/>
  <c r="I71" s="1"/>
  <c r="D65"/>
  <c r="D63"/>
  <c r="D62"/>
  <c r="D61"/>
  <c r="D345" l="1"/>
  <c r="H191"/>
  <c r="F246"/>
  <c r="H76"/>
  <c r="G76"/>
  <c r="E189"/>
  <c r="E191" s="1"/>
  <c r="D234"/>
  <c r="H141"/>
  <c r="H242"/>
  <c r="D189"/>
  <c r="H188"/>
  <c r="I76"/>
  <c r="D202"/>
  <c r="D229"/>
  <c r="D204"/>
  <c r="D244" s="1"/>
  <c r="E245"/>
  <c r="I191"/>
  <c r="G46"/>
  <c r="E46"/>
  <c r="F46"/>
  <c r="D59"/>
  <c r="D74" s="1"/>
  <c r="D60"/>
  <c r="E447"/>
  <c r="I447"/>
  <c r="D429"/>
  <c r="D444" s="1"/>
  <c r="D447" s="1"/>
  <c r="F447"/>
  <c r="I474"/>
  <c r="E474"/>
  <c r="H447"/>
  <c r="G447"/>
  <c r="D201"/>
  <c r="G474"/>
  <c r="G243"/>
  <c r="E243"/>
  <c r="F245"/>
  <c r="G242"/>
  <c r="G246" s="1"/>
  <c r="G245"/>
  <c r="F243"/>
  <c r="E241"/>
  <c r="E246" s="1"/>
  <c r="D157"/>
  <c r="H474"/>
  <c r="F474"/>
  <c r="H241"/>
  <c r="I241"/>
  <c r="F230"/>
  <c r="E230"/>
  <c r="F228"/>
  <c r="F227"/>
  <c r="E227"/>
  <c r="G227"/>
  <c r="G228"/>
  <c r="G230"/>
  <c r="E228"/>
  <c r="E226"/>
  <c r="D226" s="1"/>
  <c r="I245"/>
  <c r="I242"/>
  <c r="I243"/>
  <c r="D177"/>
  <c r="D205"/>
  <c r="D232"/>
  <c r="D56"/>
  <c r="E71"/>
  <c r="E76" s="1"/>
  <c r="D203"/>
  <c r="D231"/>
  <c r="D180"/>
  <c r="D176"/>
  <c r="I246" l="1"/>
  <c r="H246"/>
  <c r="D230"/>
  <c r="D228"/>
  <c r="D227"/>
  <c r="D462"/>
  <c r="D461"/>
  <c r="D460"/>
  <c r="D459"/>
  <c r="D458"/>
  <c r="D455"/>
  <c r="D471" s="1"/>
  <c r="D480" l="1"/>
  <c r="D454"/>
  <c r="D470" s="1"/>
  <c r="D474" s="1"/>
  <c r="E412"/>
  <c r="E482" s="1"/>
  <c r="F412"/>
  <c r="F482" s="1"/>
  <c r="G412"/>
  <c r="G482" s="1"/>
  <c r="H412"/>
  <c r="H482" s="1"/>
  <c r="I412"/>
  <c r="I482" s="1"/>
  <c r="E410"/>
  <c r="E480" s="1"/>
  <c r="F410"/>
  <c r="F480" s="1"/>
  <c r="G410"/>
  <c r="G480" s="1"/>
  <c r="H410"/>
  <c r="H480" s="1"/>
  <c r="I410"/>
  <c r="I480" s="1"/>
  <c r="E409"/>
  <c r="E479" s="1"/>
  <c r="F409"/>
  <c r="F479" s="1"/>
  <c r="G409"/>
  <c r="G479" s="1"/>
  <c r="H409"/>
  <c r="H479" s="1"/>
  <c r="I409"/>
  <c r="I479" s="1"/>
  <c r="E408"/>
  <c r="E478" s="1"/>
  <c r="F408"/>
  <c r="F478" s="1"/>
  <c r="G408"/>
  <c r="G478" s="1"/>
  <c r="H408"/>
  <c r="I408"/>
  <c r="I478" s="1"/>
  <c r="D401"/>
  <c r="D410" s="1"/>
  <c r="D403"/>
  <c r="D412" s="1"/>
  <c r="D482" s="1"/>
  <c r="D400"/>
  <c r="D409" s="1"/>
  <c r="D479" s="1"/>
  <c r="D399"/>
  <c r="D408" s="1"/>
  <c r="D478" s="1"/>
  <c r="E383"/>
  <c r="F383"/>
  <c r="G383"/>
  <c r="G392" s="1"/>
  <c r="G491" s="1"/>
  <c r="H383"/>
  <c r="I383"/>
  <c r="E381"/>
  <c r="F381"/>
  <c r="F390" s="1"/>
  <c r="F489" s="1"/>
  <c r="G381"/>
  <c r="H381"/>
  <c r="I381"/>
  <c r="I380"/>
  <c r="E380"/>
  <c r="F380"/>
  <c r="G380"/>
  <c r="H380"/>
  <c r="E379"/>
  <c r="F379"/>
  <c r="G379"/>
  <c r="H379"/>
  <c r="H388" s="1"/>
  <c r="I379"/>
  <c r="D375"/>
  <c r="D376"/>
  <c r="D378"/>
  <c r="D374"/>
  <c r="D370"/>
  <c r="D380" s="1"/>
  <c r="D371"/>
  <c r="D381" s="1"/>
  <c r="D373"/>
  <c r="D383" s="1"/>
  <c r="D369"/>
  <c r="D379" s="1"/>
  <c r="H390"/>
  <c r="H489" s="1"/>
  <c r="D330"/>
  <c r="D328"/>
  <c r="D327"/>
  <c r="D326"/>
  <c r="D325"/>
  <c r="D323"/>
  <c r="D322"/>
  <c r="D321"/>
  <c r="D320"/>
  <c r="D318"/>
  <c r="D317"/>
  <c r="D316"/>
  <c r="D315"/>
  <c r="D313"/>
  <c r="D312"/>
  <c r="D311"/>
  <c r="D310"/>
  <c r="D308"/>
  <c r="D307"/>
  <c r="D306"/>
  <c r="D305"/>
  <c r="D303"/>
  <c r="D302"/>
  <c r="D301"/>
  <c r="D295"/>
  <c r="D293"/>
  <c r="D292"/>
  <c r="D291"/>
  <c r="D339"/>
  <c r="D338"/>
  <c r="D337"/>
  <c r="D336"/>
  <c r="D280"/>
  <c r="D278"/>
  <c r="D277"/>
  <c r="D276"/>
  <c r="D275"/>
  <c r="D273"/>
  <c r="D272"/>
  <c r="D271"/>
  <c r="D270"/>
  <c r="D268"/>
  <c r="D267"/>
  <c r="D266"/>
  <c r="D265"/>
  <c r="D263"/>
  <c r="D262"/>
  <c r="D261"/>
  <c r="D260"/>
  <c r="D258"/>
  <c r="D257"/>
  <c r="D256"/>
  <c r="D255"/>
  <c r="D253"/>
  <c r="D252"/>
  <c r="D251"/>
  <c r="D215"/>
  <c r="D213"/>
  <c r="D212"/>
  <c r="D211"/>
  <c r="D240"/>
  <c r="D238"/>
  <c r="D237"/>
  <c r="D236"/>
  <c r="D235"/>
  <c r="D233"/>
  <c r="D225"/>
  <c r="D223"/>
  <c r="D222"/>
  <c r="D221"/>
  <c r="D220"/>
  <c r="D218"/>
  <c r="D216"/>
  <c r="D200"/>
  <c r="D245" s="1"/>
  <c r="D198"/>
  <c r="D197"/>
  <c r="D196"/>
  <c r="D185"/>
  <c r="D183"/>
  <c r="D182"/>
  <c r="D181"/>
  <c r="D175"/>
  <c r="D173"/>
  <c r="D172"/>
  <c r="D171"/>
  <c r="D165"/>
  <c r="D163"/>
  <c r="D162"/>
  <c r="D161"/>
  <c r="D155"/>
  <c r="D190" s="1"/>
  <c r="D153"/>
  <c r="D188" s="1"/>
  <c r="D152"/>
  <c r="D187" s="1"/>
  <c r="D151"/>
  <c r="E392"/>
  <c r="I140"/>
  <c r="E390"/>
  <c r="E489" s="1"/>
  <c r="G390"/>
  <c r="G489" s="1"/>
  <c r="I138"/>
  <c r="E137"/>
  <c r="F137"/>
  <c r="G137"/>
  <c r="G389" s="1"/>
  <c r="I137"/>
  <c r="E136"/>
  <c r="E141" s="1"/>
  <c r="F136"/>
  <c r="F141" s="1"/>
  <c r="G136"/>
  <c r="G141" s="1"/>
  <c r="I136"/>
  <c r="D81"/>
  <c r="D125"/>
  <c r="D123"/>
  <c r="D122"/>
  <c r="D121"/>
  <c r="D120"/>
  <c r="D118"/>
  <c r="D117"/>
  <c r="D116"/>
  <c r="D115"/>
  <c r="D113"/>
  <c r="D112"/>
  <c r="D111"/>
  <c r="D135"/>
  <c r="D133"/>
  <c r="D132"/>
  <c r="D131"/>
  <c r="D110"/>
  <c r="D108"/>
  <c r="D107"/>
  <c r="D106"/>
  <c r="D105"/>
  <c r="D103"/>
  <c r="D102"/>
  <c r="D101"/>
  <c r="D85"/>
  <c r="D140" s="1"/>
  <c r="D83"/>
  <c r="D138" s="1"/>
  <c r="D82"/>
  <c r="D137" s="1"/>
  <c r="D70"/>
  <c r="D68"/>
  <c r="D67"/>
  <c r="D66"/>
  <c r="D58"/>
  <c r="D57"/>
  <c r="D55"/>
  <c r="D53"/>
  <c r="D52"/>
  <c r="D51"/>
  <c r="D40"/>
  <c r="D38"/>
  <c r="D36"/>
  <c r="D30"/>
  <c r="D28"/>
  <c r="D27"/>
  <c r="D26"/>
  <c r="D25"/>
  <c r="D23"/>
  <c r="D21"/>
  <c r="D20"/>
  <c r="D18"/>
  <c r="D17"/>
  <c r="D16"/>
  <c r="E491" l="1"/>
  <c r="I483"/>
  <c r="I392"/>
  <c r="I491" s="1"/>
  <c r="H487"/>
  <c r="H478"/>
  <c r="I388"/>
  <c r="I487" s="1"/>
  <c r="E388"/>
  <c r="E487" s="1"/>
  <c r="E483"/>
  <c r="I389"/>
  <c r="D242"/>
  <c r="F388"/>
  <c r="F487" s="1"/>
  <c r="D136"/>
  <c r="D141" s="1"/>
  <c r="D186"/>
  <c r="D191" s="1"/>
  <c r="D241"/>
  <c r="G388"/>
  <c r="G487" s="1"/>
  <c r="G483"/>
  <c r="G492" s="1"/>
  <c r="D41"/>
  <c r="D75"/>
  <c r="D43"/>
  <c r="D42"/>
  <c r="D45"/>
  <c r="D243"/>
  <c r="F483"/>
  <c r="E389"/>
  <c r="I390"/>
  <c r="I489" s="1"/>
  <c r="F392"/>
  <c r="F491" s="1"/>
  <c r="D483"/>
  <c r="H483"/>
  <c r="H392"/>
  <c r="H491" s="1"/>
  <c r="H389"/>
  <c r="H488" s="1"/>
  <c r="F389"/>
  <c r="F488" s="1"/>
  <c r="I488"/>
  <c r="G488"/>
  <c r="D73"/>
  <c r="D71"/>
  <c r="D72"/>
  <c r="H422"/>
  <c r="I422"/>
  <c r="E422"/>
  <c r="D422"/>
  <c r="G422"/>
  <c r="I141"/>
  <c r="F422"/>
  <c r="E492" l="1"/>
  <c r="D246"/>
  <c r="D46"/>
  <c r="D76"/>
  <c r="I492"/>
  <c r="E488"/>
  <c r="D388"/>
  <c r="D487" s="1"/>
  <c r="H492"/>
  <c r="F492"/>
  <c r="D390"/>
  <c r="D491"/>
  <c r="D389"/>
  <c r="D488" s="1"/>
  <c r="D489" l="1"/>
  <c r="D393"/>
</calcChain>
</file>

<file path=xl/sharedStrings.xml><?xml version="1.0" encoding="utf-8"?>
<sst xmlns="http://schemas.openxmlformats.org/spreadsheetml/2006/main" count="166" uniqueCount="116">
  <si>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</si>
  <si>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</si>
  <si>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</si>
  <si>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</si>
  <si>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</si>
  <si>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</si>
  <si>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</si>
  <si>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</si>
  <si>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</si>
  <si>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</si>
  <si>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</si>
  <si>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</si>
  <si>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</si>
  <si>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</si>
  <si>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</si>
  <si>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</si>
  <si>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…</t>
  </si>
  <si>
    <t>Итого :</t>
  </si>
  <si>
    <t>.... Мероприятия направленные на достижение целей проекта «...»</t>
  </si>
  <si>
    <t>Комплексы процессных мероприятий</t>
  </si>
  <si>
    <t>1. Мероприятия направленные на достижение целей проекта «Коммунальное хозяйство»</t>
  </si>
  <si>
    <t>1. Комплекс процессных мероприятий «Безопасность муниципального образования»</t>
  </si>
  <si>
    <t>Обеспечение безопасности людей на водных объектах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</si>
  <si>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</si>
  <si>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</si>
  <si>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2022-2025</t>
  </si>
  <si>
    <t>ВСЕГО по копмплексу процессных мероприятий «Безопасность муниципального образования»</t>
  </si>
  <si>
    <t>2. Комплекс процессных мероприятий «Дорожное хозяйство, транспорт»</t>
  </si>
  <si>
    <t>Содержание дорог общего пользования местного значения и искусственных сооружений</t>
  </si>
  <si>
    <t>Ремонт дорог общего пользования местного значения и искусственных сооружений</t>
  </si>
  <si>
    <t>Расходы на разработку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</si>
  <si>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«Дорожное хозяйство, транспорт»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</si>
  <si>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</si>
  <si>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Ремонт объектов муниципального имущества</t>
  </si>
  <si>
    <t>Мероприятия в области жилищного хозяйства</t>
  </si>
  <si>
    <t>Прочие мероприятия в области коммунального хозяйства</t>
  </si>
  <si>
    <t>Разработка схемы газоснабжения</t>
  </si>
  <si>
    <t>Ремонт и содержание объектов газоснабжения</t>
  </si>
  <si>
    <t>3. Комплекс процессных мероприятий «Жилищно-коммунальное хозяйство»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</si>
  <si>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</si>
  <si>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</si>
  <si>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</si>
  <si>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Прочие мероприятия в области благоустройства</t>
  </si>
  <si>
    <t>ВСЕГО по копмплексу процессных мероприятий «Жилищно-коммунальное хозяйство»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</si>
  <si>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</si>
  <si>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</si>
  <si>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Содержание Дома культуры</t>
  </si>
  <si>
    <t>из них расходы на: Стимулирующие выплаты на исполнение указов президента</t>
  </si>
  <si>
    <t>2.1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</si>
  <si>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</si>
  <si>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</si>
  <si>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Устройство хоккейной площадки</t>
  </si>
  <si>
    <t>ВСЕГО по копмплексу процессных мероприятий «Культура, молодежная политика, физическая культура и спорт»</t>
  </si>
  <si>
    <t>6. Комплекс процессных мероприятий «Муниципальное управление»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</si>
  <si>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</si>
  <si>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</si>
  <si>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</si>
  <si>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</si>
  <si>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</si>
  <si>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</si>
  <si>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</si>
  <si>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</si>
  <si>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Разработка муниципальной программы энергосбережения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</si>
  <si>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</si>
  <si>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</si>
  <si>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Пенсия за выслугу лет муниципальным служащим</t>
  </si>
  <si>
    <t>ВСЕГО по копмплексу процессных мероприятий «Муниципальное управление»</t>
  </si>
  <si>
    <t>Информационная и консультационная поддержка субъектов малого и среднего предпринимательства</t>
  </si>
  <si>
    <t>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</si>
  <si>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</si>
  <si>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мероприятиям направленным на достижение целей проекта «Коммунальное хозяйство»</t>
  </si>
  <si>
    <t>ИТОГО</t>
  </si>
  <si>
    <t>Ремонт и содержание объектов теплоснабжения</t>
  </si>
  <si>
    <t xml:space="preserve"> Итого :    </t>
  </si>
  <si>
    <t>ИТОГО ПО КОМПЛЕКСАМ ПРОЦЕССНЫХ МЕРОПРИЯТИЙ</t>
  </si>
  <si>
    <t>8. Комплекс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</si>
  <si>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копмплексу процессных мероприятий «Благоустройство территории»</t>
  </si>
  <si>
    <t>2. Мероприятия, направленные на достижение цели проекта "Благоустройство территории"</t>
  </si>
  <si>
    <t>Благоустройство дворовых территорий</t>
  </si>
  <si>
    <t>из них расходы на: Благоустройство дворовой территории домов №6, 8, 10 дер. Гостицы</t>
  </si>
  <si>
    <t>1.1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</si>
  <si>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Устройство асфальтобетонного покрытия дорог местного значения в д.Демешкин Перевоз и пос.Сельхозтехника</t>
  </si>
  <si>
    <t>Содержание и ремонт мест воинских захоронений</t>
  </si>
  <si>
    <t>из них расходы на: Общественная инфраструктура - ремонт братского захоронения красноармейцев, погибших в борьбе с белогвардейцами в 1919 г. времен Гражданской войны, расположенного в 150 метрах к северу от деревни Гостицы и в 6 километрах от города Сланцы на гражданском кладбище</t>
  </si>
  <si>
    <t>из них расходы на: 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Устройство асфальтобетонного основания под хоккейные борта</t>
  </si>
  <si>
    <t>Прочие мероприятия в области физической культуры и спорта</t>
  </si>
  <si>
    <t>Создание резервного финансового фонда для предупреждения и ликвидации ЧС</t>
  </si>
  <si>
    <t>7. Комплекс процессных мероприятий «Землеустройство и землепользование»</t>
  </si>
  <si>
    <t>Прочие мероприятия</t>
  </si>
  <si>
    <t>ВСЕГО по копмплексу процессных мероприятий «Землеустройство и землепользование»</t>
  </si>
  <si>
    <t>ИТОГО ПО МЕРОПРИЯТИЯМ, НАПРАВЛЕННЫМ НА ДОСТИЖЕНИЕ ЦЕЛЕЙ ПРОЕКТА</t>
  </si>
  <si>
    <t>Управление муниципальным имуществом</t>
  </si>
  <si>
    <t>ВСЕГО по мероприятиям направленным на достижение целей проекта «Благоустройство территории»</t>
  </si>
  <si>
    <t>ВСЕГО ПО МЕРОПРИЯТИЯМ, НАПРАВЛЕННЫМ НА ДОСТИЖЕНИЕ ЦЕЛЕЙ ПРОЕКТА</t>
  </si>
  <si>
    <t>ВСЕГО ПО КОМПЛЕКСАМ ПРОЦЕССНЫХ МЕРОПРИЯТИЙ</t>
  </si>
  <si>
    <r>
      <t xml:space="preserve"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</t>
    </r>
    <r>
      <rPr>
        <sz val="9"/>
        <rFont val="Times New Roman"/>
        <family val="1"/>
        <charset val="204"/>
      </rPr>
      <t>Ремонт дорог местного значения в деревне Подпорожек и в деревне Тухтово</t>
    </r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</si>
  <si>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Ремонт уличного освещения в д. Демешкин Перевоз</t>
  </si>
  <si>
    <t>2.2</t>
  </si>
  <si>
    <t xml:space="preserve">из них расходы на: Приобретение струйного принтера с цветной печатью А3 формата для Гостицкого Дома культуры 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</si>
  <si>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Благоустройство входной зоны административного здания д. Гостицы</t>
  </si>
  <si>
    <t>Озеленение территории</t>
  </si>
  <si>
    <t>Поощрение муниципальных управленческих команд за достижение показателей деятельности ОМСУ</t>
  </si>
  <si>
    <t xml:space="preserve">Содержание исполнительных органов местного самоуправления </t>
  </si>
  <si>
    <t>3. Мероприятия, направленные на достижение цели проекта "Культура, моложежная политика, физическая культура и спорт"</t>
  </si>
  <si>
    <t>ВСЕГО по мероприятиям направленным на достижение целей проекта «Культура, моложежная политика, физическая культура и спорт»</t>
  </si>
  <si>
    <t>Содержание и ослуживание объектов муниципального имущества</t>
  </si>
  <si>
    <t>Создание и содержание местной системы оповещения</t>
  </si>
  <si>
    <t>6.1</t>
  </si>
  <si>
    <t>2022-2026</t>
  </si>
  <si>
    <t>Оплата коммунальных услуг помещений, находящихся в муниципальной собственности</t>
  </si>
  <si>
    <t>Демонтаж зданий аварийного жилищного фонда</t>
  </si>
  <si>
    <t>3.1</t>
  </si>
  <si>
    <t>Проведение мероприятий общемуниципального характера</t>
  </si>
  <si>
    <t>15</t>
  </si>
  <si>
    <t>План мероприятий муниципальной программы 
«Развитие Гостицкого сельского поселения»
на 2022-2026 годы</t>
  </si>
  <si>
    <t>Приложение 1                                                    к постановлению администрации Гостицкого сельского поселения от 15.08.2023 №123-п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</si>
</sst>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9" fillId="3" borderId="35" xfId="0" applyNumberFormat="1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164" fontId="9" fillId="3" borderId="45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49" xfId="0" applyNumberFormat="1" applyFont="1" applyFill="1" applyBorder="1" applyAlignment="1">
      <alignment horizontal="center" vertical="center" wrapText="1"/>
    </xf>
    <xf numFmtId="164" fontId="9" fillId="3" borderId="43" xfId="0" applyNumberFormat="1" applyFont="1" applyFill="1" applyBorder="1" applyAlignment="1">
      <alignment horizontal="center" vertical="center" wrapText="1"/>
    </xf>
    <xf numFmtId="164" fontId="9" fillId="3" borderId="50" xfId="0" applyNumberFormat="1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5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2"/>
  <sheetViews>
    <sheetView tabSelected="1" view="pageBreakPreview" topLeftCell="A475" zoomScale="110" zoomScaleNormal="110" zoomScaleSheetLayoutView="110" workbookViewId="0">
      <selection activeCell="E6" sqref="E6:I6"/>
    </sheetView>
  </sheetViews>
  <sheetFormatPr defaultColWidth="8.85546875" defaultRowHeight="15.6" customHeight="1"/>
  <cols>
    <col min="1" max="1" width="4.285156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2.5703125" style="4" customWidth="1"/>
    <col min="7" max="7" width="12" style="4" customWidth="1"/>
    <col min="8" max="9" width="13.42578125" style="4" customWidth="1"/>
    <col min="10" max="10" width="12.7109375" style="4" customWidth="1"/>
    <col min="11" max="24" width="8.85546875" style="11"/>
    <col min="25" max="16384" width="8.85546875" style="4"/>
  </cols>
  <sheetData>
    <row r="1" spans="1:24" ht="47.25" customHeight="1">
      <c r="H1" s="154" t="s">
        <v>115</v>
      </c>
      <c r="I1" s="154"/>
      <c r="J1" s="154"/>
    </row>
    <row r="2" spans="1:24" ht="15">
      <c r="B2" s="136" t="s">
        <v>114</v>
      </c>
      <c r="C2" s="137"/>
      <c r="D2" s="137"/>
      <c r="E2" s="137"/>
      <c r="F2" s="137"/>
      <c r="G2" s="137"/>
      <c r="H2" s="137"/>
      <c r="I2" s="137"/>
      <c r="J2" s="137"/>
    </row>
    <row r="3" spans="1:24" ht="30" customHeight="1">
      <c r="B3" s="137"/>
      <c r="C3" s="137"/>
      <c r="D3" s="137"/>
      <c r="E3" s="137"/>
      <c r="F3" s="137"/>
      <c r="G3" s="137"/>
      <c r="H3" s="137"/>
      <c r="I3" s="137"/>
      <c r="J3" s="137"/>
    </row>
    <row r="4" spans="1:24" ht="13.15" customHeight="1" thickBot="1">
      <c r="A4" s="6"/>
      <c r="B4" s="6"/>
      <c r="C4" s="6"/>
      <c r="D4" s="6"/>
      <c r="E4" s="6"/>
      <c r="F4" s="6"/>
      <c r="G4" s="6"/>
      <c r="H4" s="6"/>
      <c r="I4" s="6"/>
      <c r="J4" s="12"/>
    </row>
    <row r="5" spans="1:24" ht="23.45" customHeight="1">
      <c r="A5" s="146" t="s">
        <v>10</v>
      </c>
      <c r="B5" s="138" t="s">
        <v>0</v>
      </c>
      <c r="C5" s="138" t="s">
        <v>1</v>
      </c>
      <c r="D5" s="138" t="s">
        <v>2</v>
      </c>
      <c r="E5" s="138"/>
      <c r="F5" s="138"/>
      <c r="G5" s="138"/>
      <c r="H5" s="138"/>
      <c r="I5" s="139"/>
      <c r="J5" s="140" t="s">
        <v>3</v>
      </c>
    </row>
    <row r="6" spans="1:24" ht="15.6" customHeight="1">
      <c r="A6" s="147"/>
      <c r="B6" s="143"/>
      <c r="C6" s="143"/>
      <c r="D6" s="143" t="s">
        <v>12</v>
      </c>
      <c r="E6" s="143" t="s">
        <v>4</v>
      </c>
      <c r="F6" s="143"/>
      <c r="G6" s="143"/>
      <c r="H6" s="143"/>
      <c r="I6" s="145"/>
      <c r="J6" s="141"/>
    </row>
    <row r="7" spans="1:24" ht="24.75" thickBot="1">
      <c r="A7" s="148"/>
      <c r="B7" s="144"/>
      <c r="C7" s="144"/>
      <c r="D7" s="144"/>
      <c r="E7" s="26" t="s">
        <v>5</v>
      </c>
      <c r="F7" s="26" t="s">
        <v>6</v>
      </c>
      <c r="G7" s="26" t="s">
        <v>7</v>
      </c>
      <c r="H7" s="26" t="s">
        <v>8</v>
      </c>
      <c r="I7" s="27" t="s">
        <v>14</v>
      </c>
      <c r="J7" s="142"/>
    </row>
    <row r="8" spans="1:24" ht="15.75" thickBot="1">
      <c r="A8" s="23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4">
        <v>8</v>
      </c>
      <c r="J8" s="25">
        <v>9</v>
      </c>
    </row>
    <row r="9" spans="1:24" s="6" customFormat="1" ht="15.75">
      <c r="A9" s="149" t="s">
        <v>19</v>
      </c>
      <c r="B9" s="150"/>
      <c r="C9" s="150"/>
      <c r="D9" s="150"/>
      <c r="E9" s="150"/>
      <c r="F9" s="150"/>
      <c r="G9" s="150"/>
      <c r="H9" s="150"/>
      <c r="I9" s="150"/>
      <c r="J9" s="15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thickBot="1">
      <c r="A10" s="152" t="s">
        <v>21</v>
      </c>
      <c r="B10" s="127"/>
      <c r="C10" s="127"/>
      <c r="D10" s="127"/>
      <c r="E10" s="127"/>
      <c r="F10" s="127"/>
      <c r="G10" s="127"/>
      <c r="H10" s="127"/>
      <c r="I10" s="127"/>
      <c r="J10" s="153"/>
    </row>
    <row r="11" spans="1:24" ht="15">
      <c r="A11" s="93">
        <v>1</v>
      </c>
      <c r="B11" s="97" t="s">
        <v>88</v>
      </c>
      <c r="C11" s="14">
        <v>2022</v>
      </c>
      <c r="D11" s="15">
        <f t="shared" ref="D11:D15" si="0">E11+F11+G11+H11+I11</f>
        <v>0</v>
      </c>
      <c r="E11" s="15">
        <v>0</v>
      </c>
      <c r="F11" s="15">
        <v>0</v>
      </c>
      <c r="G11" s="15">
        <v>0</v>
      </c>
      <c r="H11" s="15">
        <v>0</v>
      </c>
      <c r="I11" s="33">
        <v>0</v>
      </c>
      <c r="J11" s="79"/>
    </row>
    <row r="12" spans="1:24" ht="15">
      <c r="A12" s="94"/>
      <c r="B12" s="98"/>
      <c r="C12" s="31">
        <v>2023</v>
      </c>
      <c r="D12" s="28">
        <f t="shared" si="0"/>
        <v>100</v>
      </c>
      <c r="E12" s="28">
        <v>0</v>
      </c>
      <c r="F12" s="28">
        <v>0</v>
      </c>
      <c r="G12" s="28">
        <v>0</v>
      </c>
      <c r="H12" s="28">
        <v>100</v>
      </c>
      <c r="I12" s="34">
        <v>0</v>
      </c>
      <c r="J12" s="79"/>
    </row>
    <row r="13" spans="1:24" ht="15">
      <c r="A13" s="94"/>
      <c r="B13" s="98"/>
      <c r="C13" s="31">
        <v>2024</v>
      </c>
      <c r="D13" s="28">
        <f t="shared" si="0"/>
        <v>0</v>
      </c>
      <c r="E13" s="28">
        <v>0</v>
      </c>
      <c r="F13" s="28">
        <v>0</v>
      </c>
      <c r="G13" s="28">
        <v>0</v>
      </c>
      <c r="H13" s="28">
        <v>0</v>
      </c>
      <c r="I13" s="34">
        <v>0</v>
      </c>
      <c r="J13" s="79"/>
    </row>
    <row r="14" spans="1:24" ht="15">
      <c r="A14" s="95"/>
      <c r="B14" s="99"/>
      <c r="C14" s="31">
        <v>2025</v>
      </c>
      <c r="D14" s="28">
        <f t="shared" si="0"/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79"/>
    </row>
    <row r="15" spans="1:24" ht="15.75" thickBot="1">
      <c r="A15" s="96"/>
      <c r="B15" s="100"/>
      <c r="C15" s="80">
        <v>2026</v>
      </c>
      <c r="D15" s="52">
        <f t="shared" si="0"/>
        <v>0</v>
      </c>
      <c r="E15" s="52">
        <v>0</v>
      </c>
      <c r="F15" s="52">
        <v>0</v>
      </c>
      <c r="G15" s="52">
        <v>0</v>
      </c>
      <c r="H15" s="52">
        <v>0</v>
      </c>
      <c r="I15" s="81">
        <v>0</v>
      </c>
      <c r="J15" s="79"/>
    </row>
    <row r="16" spans="1:24" ht="15">
      <c r="A16" s="93">
        <v>2</v>
      </c>
      <c r="B16" s="97" t="s">
        <v>22</v>
      </c>
      <c r="C16" s="14">
        <v>2022</v>
      </c>
      <c r="D16" s="15">
        <f t="shared" ref="D16:D40" si="1">E16+F16+G16+H16+I16</f>
        <v>1.8</v>
      </c>
      <c r="E16" s="15">
        <v>0</v>
      </c>
      <c r="F16" s="15">
        <v>0</v>
      </c>
      <c r="G16" s="15">
        <v>0</v>
      </c>
      <c r="H16" s="15">
        <v>1.8</v>
      </c>
      <c r="I16" s="33">
        <v>0</v>
      </c>
      <c r="J16" s="131" t="s">
        <v>9</v>
      </c>
    </row>
    <row r="17" spans="1:10" ht="15">
      <c r="A17" s="94"/>
      <c r="B17" s="98"/>
      <c r="C17" s="31">
        <v>2023</v>
      </c>
      <c r="D17" s="28">
        <f t="shared" si="1"/>
        <v>27</v>
      </c>
      <c r="E17" s="28">
        <v>0</v>
      </c>
      <c r="F17" s="28">
        <v>0</v>
      </c>
      <c r="G17" s="28">
        <v>0</v>
      </c>
      <c r="H17" s="28">
        <v>27</v>
      </c>
      <c r="I17" s="34">
        <v>0</v>
      </c>
      <c r="J17" s="132"/>
    </row>
    <row r="18" spans="1:10" ht="15">
      <c r="A18" s="94"/>
      <c r="B18" s="98"/>
      <c r="C18" s="31">
        <v>2024</v>
      </c>
      <c r="D18" s="28">
        <f t="shared" si="1"/>
        <v>0</v>
      </c>
      <c r="E18" s="28">
        <v>0</v>
      </c>
      <c r="F18" s="28">
        <v>0</v>
      </c>
      <c r="G18" s="28">
        <v>0</v>
      </c>
      <c r="H18" s="28">
        <v>0</v>
      </c>
      <c r="I18" s="34">
        <v>0</v>
      </c>
      <c r="J18" s="132"/>
    </row>
    <row r="19" spans="1:10" ht="15">
      <c r="A19" s="95"/>
      <c r="B19" s="99"/>
      <c r="C19" s="31">
        <v>2025</v>
      </c>
      <c r="D19" s="28">
        <f t="shared" ref="D19" si="2">E19+F19+G19+H19+I19</f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132"/>
    </row>
    <row r="20" spans="1:10" ht="15.75" thickBot="1">
      <c r="A20" s="96"/>
      <c r="B20" s="100"/>
      <c r="C20" s="80">
        <v>2026</v>
      </c>
      <c r="D20" s="52">
        <f t="shared" si="1"/>
        <v>0</v>
      </c>
      <c r="E20" s="52">
        <v>0</v>
      </c>
      <c r="F20" s="52">
        <v>0</v>
      </c>
      <c r="G20" s="52">
        <v>0</v>
      </c>
      <c r="H20" s="52">
        <v>0</v>
      </c>
      <c r="I20" s="81">
        <v>0</v>
      </c>
      <c r="J20" s="132"/>
    </row>
    <row r="21" spans="1:10" ht="15">
      <c r="A21" s="93">
        <v>3</v>
      </c>
      <c r="B21" s="97" t="s">
        <v>23</v>
      </c>
      <c r="C21" s="14">
        <v>2022</v>
      </c>
      <c r="D21" s="15">
        <f t="shared" si="1"/>
        <v>215.7</v>
      </c>
      <c r="E21" s="15">
        <v>0</v>
      </c>
      <c r="F21" s="15">
        <v>0</v>
      </c>
      <c r="G21" s="15">
        <v>0</v>
      </c>
      <c r="H21" s="37">
        <v>215.7</v>
      </c>
      <c r="I21" s="33">
        <v>0</v>
      </c>
      <c r="J21" s="132"/>
    </row>
    <row r="22" spans="1:10" ht="15">
      <c r="A22" s="94"/>
      <c r="B22" s="98"/>
      <c r="C22" s="31">
        <v>2023</v>
      </c>
      <c r="D22" s="28">
        <f>E22+F22+G22+H22+I22</f>
        <v>260.89999999999998</v>
      </c>
      <c r="E22" s="28">
        <v>0</v>
      </c>
      <c r="F22" s="28">
        <v>0</v>
      </c>
      <c r="G22" s="28">
        <v>0</v>
      </c>
      <c r="H22" s="28">
        <v>260.89999999999998</v>
      </c>
      <c r="I22" s="34">
        <v>0</v>
      </c>
      <c r="J22" s="132"/>
    </row>
    <row r="23" spans="1:10" ht="15">
      <c r="A23" s="94"/>
      <c r="B23" s="98"/>
      <c r="C23" s="31">
        <v>2024</v>
      </c>
      <c r="D23" s="28">
        <f t="shared" si="1"/>
        <v>200.5</v>
      </c>
      <c r="E23" s="28">
        <v>0</v>
      </c>
      <c r="F23" s="28">
        <v>0</v>
      </c>
      <c r="G23" s="28">
        <v>0</v>
      </c>
      <c r="H23" s="28">
        <v>200.5</v>
      </c>
      <c r="I23" s="34">
        <v>0</v>
      </c>
      <c r="J23" s="132"/>
    </row>
    <row r="24" spans="1:10" ht="15">
      <c r="A24" s="95"/>
      <c r="B24" s="99"/>
      <c r="C24" s="31">
        <v>2025</v>
      </c>
      <c r="D24" s="28">
        <f t="shared" ref="D24" si="3">E24+F24+G24+H24+I24</f>
        <v>199.9</v>
      </c>
      <c r="E24" s="28">
        <v>0</v>
      </c>
      <c r="F24" s="28">
        <v>0</v>
      </c>
      <c r="G24" s="28">
        <v>0</v>
      </c>
      <c r="H24" s="28">
        <v>199.9</v>
      </c>
      <c r="I24" s="28">
        <v>0</v>
      </c>
      <c r="J24" s="132"/>
    </row>
    <row r="25" spans="1:10" ht="15.75" thickBot="1">
      <c r="A25" s="95"/>
      <c r="B25" s="99"/>
      <c r="C25" s="82">
        <v>2026</v>
      </c>
      <c r="D25" s="52">
        <f t="shared" si="1"/>
        <v>207.9</v>
      </c>
      <c r="E25" s="52">
        <v>0</v>
      </c>
      <c r="F25" s="52">
        <v>0</v>
      </c>
      <c r="G25" s="52">
        <v>0</v>
      </c>
      <c r="H25" s="52">
        <v>207.9</v>
      </c>
      <c r="I25" s="81">
        <v>0</v>
      </c>
      <c r="J25" s="132"/>
    </row>
    <row r="26" spans="1:10" ht="13.5" customHeight="1">
      <c r="A26" s="93">
        <v>4</v>
      </c>
      <c r="B26" s="97" t="s">
        <v>24</v>
      </c>
      <c r="C26" s="14">
        <v>2022</v>
      </c>
      <c r="D26" s="15">
        <f t="shared" si="1"/>
        <v>13</v>
      </c>
      <c r="E26" s="15">
        <v>0</v>
      </c>
      <c r="F26" s="15">
        <v>0</v>
      </c>
      <c r="G26" s="15">
        <v>0</v>
      </c>
      <c r="H26" s="15">
        <v>13</v>
      </c>
      <c r="I26" s="33">
        <v>0</v>
      </c>
      <c r="J26" s="132"/>
    </row>
    <row r="27" spans="1:10" ht="15">
      <c r="A27" s="94"/>
      <c r="B27" s="98"/>
      <c r="C27" s="31">
        <v>2023</v>
      </c>
      <c r="D27" s="28">
        <f t="shared" si="1"/>
        <v>1.1000000000000001</v>
      </c>
      <c r="E27" s="28">
        <v>0</v>
      </c>
      <c r="F27" s="28">
        <v>0</v>
      </c>
      <c r="G27" s="28">
        <v>0</v>
      </c>
      <c r="H27" s="28">
        <v>1.1000000000000001</v>
      </c>
      <c r="I27" s="34">
        <v>0</v>
      </c>
      <c r="J27" s="132"/>
    </row>
    <row r="28" spans="1:10" ht="15">
      <c r="A28" s="94"/>
      <c r="B28" s="98"/>
      <c r="C28" s="31">
        <v>2024</v>
      </c>
      <c r="D28" s="28">
        <f t="shared" si="1"/>
        <v>9.6</v>
      </c>
      <c r="E28" s="28">
        <v>0</v>
      </c>
      <c r="F28" s="28">
        <v>0</v>
      </c>
      <c r="G28" s="28">
        <v>0</v>
      </c>
      <c r="H28" s="28">
        <v>9.6</v>
      </c>
      <c r="I28" s="34">
        <v>0</v>
      </c>
      <c r="J28" s="132"/>
    </row>
    <row r="29" spans="1:10" ht="15">
      <c r="A29" s="95"/>
      <c r="B29" s="99"/>
      <c r="C29" s="19">
        <v>2025</v>
      </c>
      <c r="D29" s="28">
        <f t="shared" ref="D29" si="4">E29+F29+G29+H29+I29</f>
        <v>9.6</v>
      </c>
      <c r="E29" s="28">
        <v>0</v>
      </c>
      <c r="F29" s="28">
        <v>0</v>
      </c>
      <c r="G29" s="28">
        <v>0</v>
      </c>
      <c r="H29" s="28">
        <v>9.6</v>
      </c>
      <c r="I29" s="28">
        <v>0</v>
      </c>
      <c r="J29" s="132"/>
    </row>
    <row r="30" spans="1:10" ht="15.75" thickBot="1">
      <c r="A30" s="95"/>
      <c r="B30" s="99"/>
      <c r="C30" s="19">
        <v>2026</v>
      </c>
      <c r="D30" s="52">
        <f t="shared" si="1"/>
        <v>10</v>
      </c>
      <c r="E30" s="52">
        <v>0</v>
      </c>
      <c r="F30" s="52">
        <v>0</v>
      </c>
      <c r="G30" s="52">
        <v>0</v>
      </c>
      <c r="H30" s="52">
        <v>10</v>
      </c>
      <c r="I30" s="81">
        <v>0</v>
      </c>
      <c r="J30" s="132"/>
    </row>
    <row r="31" spans="1:10" ht="13.5" customHeight="1">
      <c r="A31" s="93">
        <v>5</v>
      </c>
      <c r="B31" s="97" t="s">
        <v>106</v>
      </c>
      <c r="C31" s="14">
        <v>2022</v>
      </c>
      <c r="D31" s="15">
        <f t="shared" ref="D31:D35" si="5">E31+F31+G31+H31+I31</f>
        <v>74.400000000000006</v>
      </c>
      <c r="E31" s="15">
        <v>0</v>
      </c>
      <c r="F31" s="15">
        <v>0</v>
      </c>
      <c r="G31" s="15">
        <v>0</v>
      </c>
      <c r="H31" s="15">
        <v>74.400000000000006</v>
      </c>
      <c r="I31" s="33">
        <v>0</v>
      </c>
      <c r="J31" s="132"/>
    </row>
    <row r="32" spans="1:10" ht="15">
      <c r="A32" s="94"/>
      <c r="B32" s="98"/>
      <c r="C32" s="31">
        <v>2023</v>
      </c>
      <c r="D32" s="28">
        <f t="shared" si="5"/>
        <v>0</v>
      </c>
      <c r="E32" s="28">
        <v>0</v>
      </c>
      <c r="F32" s="28">
        <v>0</v>
      </c>
      <c r="G32" s="28">
        <v>0</v>
      </c>
      <c r="H32" s="28">
        <v>0</v>
      </c>
      <c r="I32" s="34">
        <v>0</v>
      </c>
      <c r="J32" s="132"/>
    </row>
    <row r="33" spans="1:10" ht="15">
      <c r="A33" s="94"/>
      <c r="B33" s="98"/>
      <c r="C33" s="31">
        <v>2024</v>
      </c>
      <c r="D33" s="28">
        <f t="shared" si="5"/>
        <v>0</v>
      </c>
      <c r="E33" s="28">
        <v>0</v>
      </c>
      <c r="F33" s="28">
        <v>0</v>
      </c>
      <c r="G33" s="28">
        <v>0</v>
      </c>
      <c r="H33" s="28">
        <v>0</v>
      </c>
      <c r="I33" s="34">
        <v>0</v>
      </c>
      <c r="J33" s="132"/>
    </row>
    <row r="34" spans="1:10" ht="15">
      <c r="A34" s="95"/>
      <c r="B34" s="99"/>
      <c r="C34" s="19">
        <v>2025</v>
      </c>
      <c r="D34" s="20">
        <f t="shared" ref="D34" si="6">E34+F34+G34+H34+I34</f>
        <v>0</v>
      </c>
      <c r="E34" s="20">
        <v>0</v>
      </c>
      <c r="F34" s="20">
        <v>0</v>
      </c>
      <c r="G34" s="20">
        <v>0</v>
      </c>
      <c r="H34" s="20">
        <v>0</v>
      </c>
      <c r="I34" s="35">
        <v>0</v>
      </c>
      <c r="J34" s="132"/>
    </row>
    <row r="35" spans="1:10" ht="15.75" thickBot="1">
      <c r="A35" s="95"/>
      <c r="B35" s="99"/>
      <c r="C35" s="19">
        <v>2026</v>
      </c>
      <c r="D35" s="20">
        <f t="shared" si="5"/>
        <v>0</v>
      </c>
      <c r="E35" s="20">
        <v>0</v>
      </c>
      <c r="F35" s="20">
        <v>0</v>
      </c>
      <c r="G35" s="20">
        <v>0</v>
      </c>
      <c r="H35" s="20">
        <v>0</v>
      </c>
      <c r="I35" s="35">
        <v>0</v>
      </c>
      <c r="J35" s="132"/>
    </row>
    <row r="36" spans="1:10" ht="13.5" customHeight="1">
      <c r="A36" s="93">
        <v>6</v>
      </c>
      <c r="B36" s="117" t="s">
        <v>105</v>
      </c>
      <c r="C36" s="14">
        <v>2022</v>
      </c>
      <c r="D36" s="15">
        <f t="shared" si="1"/>
        <v>0</v>
      </c>
      <c r="E36" s="15">
        <v>0</v>
      </c>
      <c r="F36" s="15">
        <v>0</v>
      </c>
      <c r="G36" s="15">
        <v>0</v>
      </c>
      <c r="H36" s="15">
        <v>0</v>
      </c>
      <c r="I36" s="33">
        <v>0</v>
      </c>
      <c r="J36" s="132"/>
    </row>
    <row r="37" spans="1:10" ht="15">
      <c r="A37" s="94"/>
      <c r="B37" s="118"/>
      <c r="C37" s="31">
        <v>2023</v>
      </c>
      <c r="D37" s="28">
        <f>E37+F37+G37+H37+I37</f>
        <v>74.400000000000006</v>
      </c>
      <c r="E37" s="28">
        <v>0</v>
      </c>
      <c r="F37" s="28">
        <v>0</v>
      </c>
      <c r="G37" s="28">
        <v>0</v>
      </c>
      <c r="H37" s="28">
        <v>74.400000000000006</v>
      </c>
      <c r="I37" s="34">
        <v>0</v>
      </c>
      <c r="J37" s="132"/>
    </row>
    <row r="38" spans="1:10" ht="15">
      <c r="A38" s="94"/>
      <c r="B38" s="118"/>
      <c r="C38" s="31">
        <v>2024</v>
      </c>
      <c r="D38" s="28">
        <f t="shared" si="1"/>
        <v>84.9</v>
      </c>
      <c r="E38" s="28">
        <v>0</v>
      </c>
      <c r="F38" s="28">
        <v>0</v>
      </c>
      <c r="G38" s="28">
        <v>0</v>
      </c>
      <c r="H38" s="28">
        <v>84.9</v>
      </c>
      <c r="I38" s="34">
        <v>0</v>
      </c>
      <c r="J38" s="132"/>
    </row>
    <row r="39" spans="1:10" ht="15">
      <c r="A39" s="95"/>
      <c r="B39" s="119"/>
      <c r="C39" s="19">
        <v>2025</v>
      </c>
      <c r="D39" s="20">
        <f t="shared" ref="D39" si="7">E39+F39+G39+H39+I39</f>
        <v>84.7</v>
      </c>
      <c r="E39" s="20">
        <v>0</v>
      </c>
      <c r="F39" s="20">
        <v>0</v>
      </c>
      <c r="G39" s="20">
        <v>0</v>
      </c>
      <c r="H39" s="20">
        <v>84.7</v>
      </c>
      <c r="I39" s="35">
        <v>0</v>
      </c>
      <c r="J39" s="132"/>
    </row>
    <row r="40" spans="1:10" ht="15.75" thickBot="1">
      <c r="A40" s="95"/>
      <c r="B40" s="119"/>
      <c r="C40" s="19">
        <v>2026</v>
      </c>
      <c r="D40" s="20">
        <f t="shared" si="1"/>
        <v>88.1</v>
      </c>
      <c r="E40" s="20">
        <v>0</v>
      </c>
      <c r="F40" s="20">
        <v>0</v>
      </c>
      <c r="G40" s="20">
        <v>0</v>
      </c>
      <c r="H40" s="20">
        <v>88.1</v>
      </c>
      <c r="I40" s="35">
        <v>0</v>
      </c>
      <c r="J40" s="132"/>
    </row>
    <row r="41" spans="1:10" s="6" customFormat="1" ht="12.75">
      <c r="A41" s="104" t="s">
        <v>17</v>
      </c>
      <c r="B41" s="105"/>
      <c r="C41" s="17">
        <v>2022</v>
      </c>
      <c r="D41" s="18">
        <f>D16+D21+D26+D36+D31+D11</f>
        <v>304.89999999999998</v>
      </c>
      <c r="E41" s="18">
        <f t="shared" ref="E41:G41" si="8">E16+E21+E26+E36+E31</f>
        <v>0</v>
      </c>
      <c r="F41" s="18">
        <f t="shared" si="8"/>
        <v>0</v>
      </c>
      <c r="G41" s="18">
        <f t="shared" si="8"/>
        <v>0</v>
      </c>
      <c r="H41" s="18">
        <f>H16+H21+H26+H36+H31+H11</f>
        <v>304.89999999999998</v>
      </c>
      <c r="I41" s="18">
        <f>I16+I21+I26+I36+I31</f>
        <v>0</v>
      </c>
      <c r="J41" s="90"/>
    </row>
    <row r="42" spans="1:10" s="6" customFormat="1" ht="12.75">
      <c r="A42" s="106"/>
      <c r="B42" s="107"/>
      <c r="C42" s="13">
        <v>2023</v>
      </c>
      <c r="D42" s="8">
        <f>D17+D22+D27+D37+D32+D12</f>
        <v>463.4</v>
      </c>
      <c r="E42" s="8">
        <f t="shared" ref="E42:G42" si="9">E17+E22+E27+E37+E32</f>
        <v>0</v>
      </c>
      <c r="F42" s="8">
        <f t="shared" si="9"/>
        <v>0</v>
      </c>
      <c r="G42" s="8">
        <f t="shared" si="9"/>
        <v>0</v>
      </c>
      <c r="H42" s="8">
        <f>H17+H22+H27+H37+H32+H12</f>
        <v>463.4</v>
      </c>
      <c r="I42" s="8">
        <f>I17+I22+I27+I37+I32</f>
        <v>0</v>
      </c>
      <c r="J42" s="91"/>
    </row>
    <row r="43" spans="1:10" s="6" customFormat="1" ht="12.75">
      <c r="A43" s="106"/>
      <c r="B43" s="107"/>
      <c r="C43" s="13">
        <v>2024</v>
      </c>
      <c r="D43" s="8">
        <f>D18+D23+D28+D38+D33+D13</f>
        <v>295</v>
      </c>
      <c r="E43" s="8">
        <f t="shared" ref="E43:F43" si="10">E18+E23+E28+E38+E33</f>
        <v>0</v>
      </c>
      <c r="F43" s="8">
        <f t="shared" si="10"/>
        <v>0</v>
      </c>
      <c r="G43" s="8">
        <f>G18+G23+G28+G38+G33</f>
        <v>0</v>
      </c>
      <c r="H43" s="8">
        <f>H18+H23+H28+H38+H33+H13</f>
        <v>295</v>
      </c>
      <c r="I43" s="8">
        <f>I18+I23+I28+I38+I33</f>
        <v>0</v>
      </c>
      <c r="J43" s="91"/>
    </row>
    <row r="44" spans="1:10" s="6" customFormat="1" ht="12.75">
      <c r="A44" s="123"/>
      <c r="B44" s="124"/>
      <c r="C44" s="13">
        <v>2025</v>
      </c>
      <c r="D44" s="8">
        <f>D19+D24+D29+D39+D34+D14</f>
        <v>294.2</v>
      </c>
      <c r="E44" s="8">
        <f>E19+E24+E29+E39+E34</f>
        <v>0</v>
      </c>
      <c r="F44" s="8">
        <f>F19+F24+F29+F39+F34</f>
        <v>0</v>
      </c>
      <c r="G44" s="8">
        <f>G19+G24+G29+G39+G34</f>
        <v>0</v>
      </c>
      <c r="H44" s="8">
        <f>H19+H24+H29+H39+H34+H14</f>
        <v>294.2</v>
      </c>
      <c r="I44" s="8">
        <f t="shared" ref="I44:I45" si="11">I19+I24+I29+I39+I34</f>
        <v>0</v>
      </c>
      <c r="J44" s="92"/>
    </row>
    <row r="45" spans="1:10" s="6" customFormat="1" ht="13.5" thickBot="1">
      <c r="A45" s="108"/>
      <c r="B45" s="109"/>
      <c r="C45" s="78">
        <v>2026</v>
      </c>
      <c r="D45" s="76">
        <f>D20+D25+D30+D40+D35+D15</f>
        <v>306</v>
      </c>
      <c r="E45" s="76">
        <f>E20+E25+E30+E40+E35</f>
        <v>0</v>
      </c>
      <c r="F45" s="76">
        <f>F20+F25+F30+F40+F35</f>
        <v>0</v>
      </c>
      <c r="G45" s="76">
        <f>G20+G25+G30+G40+G35</f>
        <v>0</v>
      </c>
      <c r="H45" s="76">
        <f>H20+H25+H30+H40+H35+H15</f>
        <v>306</v>
      </c>
      <c r="I45" s="76">
        <f t="shared" si="11"/>
        <v>0</v>
      </c>
      <c r="J45" s="125"/>
    </row>
    <row r="46" spans="1:10" s="6" customFormat="1" ht="11.25" customHeight="1">
      <c r="A46" s="121" t="s">
        <v>26</v>
      </c>
      <c r="B46" s="122"/>
      <c r="C46" s="126" t="s">
        <v>108</v>
      </c>
      <c r="D46" s="102">
        <f>D41+D42+D43+D45+D44</f>
        <v>1663.5</v>
      </c>
      <c r="E46" s="102">
        <f t="shared" ref="E46:I46" si="12">E41+E42+E43+E45+E44</f>
        <v>0</v>
      </c>
      <c r="F46" s="102">
        <f t="shared" si="12"/>
        <v>0</v>
      </c>
      <c r="G46" s="102">
        <f t="shared" si="12"/>
        <v>0</v>
      </c>
      <c r="H46" s="102">
        <f t="shared" si="12"/>
        <v>1663.5</v>
      </c>
      <c r="I46" s="102">
        <f t="shared" si="12"/>
        <v>0</v>
      </c>
      <c r="J46" s="135"/>
    </row>
    <row r="47" spans="1:10" s="6" customFormat="1" ht="11.25" customHeight="1">
      <c r="A47" s="106"/>
      <c r="B47" s="107"/>
      <c r="C47" s="126"/>
      <c r="D47" s="102"/>
      <c r="E47" s="102"/>
      <c r="F47" s="102"/>
      <c r="G47" s="102"/>
      <c r="H47" s="102"/>
      <c r="I47" s="102"/>
      <c r="J47" s="91"/>
    </row>
    <row r="48" spans="1:10" s="6" customFormat="1" ht="11.25" customHeight="1">
      <c r="A48" s="106"/>
      <c r="B48" s="107"/>
      <c r="C48" s="126"/>
      <c r="D48" s="102"/>
      <c r="E48" s="102"/>
      <c r="F48" s="102"/>
      <c r="G48" s="102"/>
      <c r="H48" s="102"/>
      <c r="I48" s="102"/>
      <c r="J48" s="91"/>
    </row>
    <row r="49" spans="1:10" s="6" customFormat="1" ht="11.25" customHeight="1" thickBot="1">
      <c r="A49" s="108"/>
      <c r="B49" s="109"/>
      <c r="C49" s="127"/>
      <c r="D49" s="103"/>
      <c r="E49" s="103"/>
      <c r="F49" s="103"/>
      <c r="G49" s="103"/>
      <c r="H49" s="103"/>
      <c r="I49" s="103"/>
      <c r="J49" s="125"/>
    </row>
    <row r="50" spans="1:10" ht="15.75" thickBot="1">
      <c r="A50" s="128" t="s">
        <v>27</v>
      </c>
      <c r="B50" s="129"/>
      <c r="C50" s="129"/>
      <c r="D50" s="129"/>
      <c r="E50" s="129"/>
      <c r="F50" s="129"/>
      <c r="G50" s="129"/>
      <c r="H50" s="129"/>
      <c r="I50" s="129"/>
      <c r="J50" s="130"/>
    </row>
    <row r="51" spans="1:10" ht="15">
      <c r="A51" s="93">
        <v>1</v>
      </c>
      <c r="B51" s="97" t="s">
        <v>28</v>
      </c>
      <c r="C51" s="14">
        <v>2022</v>
      </c>
      <c r="D51" s="15">
        <f t="shared" ref="D51:D70" si="13">E51+F51+G51+H51+I51</f>
        <v>714.41898000000003</v>
      </c>
      <c r="E51" s="15">
        <v>0</v>
      </c>
      <c r="F51" s="15">
        <v>0</v>
      </c>
      <c r="G51" s="15">
        <v>0</v>
      </c>
      <c r="H51" s="15">
        <v>714.41898000000003</v>
      </c>
      <c r="I51" s="33">
        <v>0</v>
      </c>
      <c r="J51" s="131" t="s">
        <v>9</v>
      </c>
    </row>
    <row r="52" spans="1:10" ht="15">
      <c r="A52" s="94"/>
      <c r="B52" s="98"/>
      <c r="C52" s="31">
        <v>2023</v>
      </c>
      <c r="D52" s="28">
        <f t="shared" si="13"/>
        <v>487.59748999999999</v>
      </c>
      <c r="E52" s="28">
        <v>0</v>
      </c>
      <c r="F52" s="28">
        <v>0</v>
      </c>
      <c r="G52" s="28">
        <v>0</v>
      </c>
      <c r="H52" s="28">
        <v>487.59748999999999</v>
      </c>
      <c r="I52" s="34">
        <v>0</v>
      </c>
      <c r="J52" s="132"/>
    </row>
    <row r="53" spans="1:10" ht="15">
      <c r="A53" s="94"/>
      <c r="B53" s="98"/>
      <c r="C53" s="31">
        <v>2024</v>
      </c>
      <c r="D53" s="28">
        <f t="shared" si="13"/>
        <v>429.6</v>
      </c>
      <c r="E53" s="28">
        <v>0</v>
      </c>
      <c r="F53" s="28">
        <v>0</v>
      </c>
      <c r="G53" s="28">
        <v>0</v>
      </c>
      <c r="H53" s="28">
        <v>429.6</v>
      </c>
      <c r="I53" s="34">
        <v>0</v>
      </c>
      <c r="J53" s="132"/>
    </row>
    <row r="54" spans="1:10" ht="15">
      <c r="A54" s="95"/>
      <c r="B54" s="99"/>
      <c r="C54" s="31">
        <v>2025</v>
      </c>
      <c r="D54" s="28">
        <f t="shared" ref="D54" si="14">E54+F54+G54+H54+I54</f>
        <v>433.8</v>
      </c>
      <c r="E54" s="28">
        <v>0</v>
      </c>
      <c r="F54" s="28">
        <v>0</v>
      </c>
      <c r="G54" s="28">
        <v>0</v>
      </c>
      <c r="H54" s="28">
        <v>433.8</v>
      </c>
      <c r="I54" s="28">
        <v>0</v>
      </c>
      <c r="J54" s="132"/>
    </row>
    <row r="55" spans="1:10" ht="15.75" thickBot="1">
      <c r="A55" s="96"/>
      <c r="B55" s="100"/>
      <c r="C55" s="80">
        <v>2026</v>
      </c>
      <c r="D55" s="52">
        <f t="shared" si="13"/>
        <v>451.6</v>
      </c>
      <c r="E55" s="52">
        <v>0</v>
      </c>
      <c r="F55" s="52">
        <v>0</v>
      </c>
      <c r="G55" s="52">
        <v>0</v>
      </c>
      <c r="H55" s="52">
        <v>451.6</v>
      </c>
      <c r="I55" s="81">
        <v>0</v>
      </c>
      <c r="J55" s="132"/>
    </row>
    <row r="56" spans="1:10" ht="15">
      <c r="A56" s="93">
        <v>2</v>
      </c>
      <c r="B56" s="117" t="s">
        <v>29</v>
      </c>
      <c r="C56" s="14">
        <v>2022</v>
      </c>
      <c r="D56" s="46">
        <f>E56+F56+G56+H56+I56</f>
        <v>1328.183</v>
      </c>
      <c r="E56" s="46">
        <f t="shared" ref="E56:G58" si="15">E61</f>
        <v>0</v>
      </c>
      <c r="F56" s="46">
        <f t="shared" si="15"/>
        <v>1098.5</v>
      </c>
      <c r="G56" s="46">
        <f t="shared" si="15"/>
        <v>0</v>
      </c>
      <c r="H56" s="50">
        <f>143.5+H61</f>
        <v>226.18299999999999</v>
      </c>
      <c r="I56" s="51">
        <f>I61</f>
        <v>3.5</v>
      </c>
      <c r="J56" s="132"/>
    </row>
    <row r="57" spans="1:10" ht="15">
      <c r="A57" s="94"/>
      <c r="B57" s="118"/>
      <c r="C57" s="31">
        <v>2023</v>
      </c>
      <c r="D57" s="28">
        <f t="shared" si="13"/>
        <v>1384.3723499999999</v>
      </c>
      <c r="E57" s="28">
        <f t="shared" si="15"/>
        <v>0</v>
      </c>
      <c r="F57" s="28">
        <f t="shared" si="15"/>
        <v>971.77275999999995</v>
      </c>
      <c r="G57" s="28">
        <f t="shared" si="15"/>
        <v>0</v>
      </c>
      <c r="H57" s="40">
        <f>279.2+H62</f>
        <v>412.09958999999998</v>
      </c>
      <c r="I57" s="28">
        <f>I62</f>
        <v>0.5</v>
      </c>
      <c r="J57" s="132"/>
    </row>
    <row r="58" spans="1:10" ht="15">
      <c r="A58" s="94"/>
      <c r="B58" s="118"/>
      <c r="C58" s="31">
        <v>2024</v>
      </c>
      <c r="D58" s="28">
        <f t="shared" si="13"/>
        <v>73.2</v>
      </c>
      <c r="E58" s="28">
        <f t="shared" si="15"/>
        <v>0</v>
      </c>
      <c r="F58" s="28">
        <f t="shared" si="15"/>
        <v>0</v>
      </c>
      <c r="G58" s="28">
        <f t="shared" si="15"/>
        <v>0</v>
      </c>
      <c r="H58" s="40">
        <f>73.2+H63</f>
        <v>73.2</v>
      </c>
      <c r="I58" s="28">
        <f>I63</f>
        <v>0</v>
      </c>
      <c r="J58" s="132"/>
    </row>
    <row r="59" spans="1:10" ht="15">
      <c r="A59" s="95"/>
      <c r="B59" s="119"/>
      <c r="C59" s="19">
        <v>2025</v>
      </c>
      <c r="D59" s="28">
        <f>E59+F59+G59+H59+I59</f>
        <v>74</v>
      </c>
      <c r="E59" s="28">
        <f t="shared" ref="E59" si="16">E63</f>
        <v>0</v>
      </c>
      <c r="F59" s="28">
        <f>F63</f>
        <v>0</v>
      </c>
      <c r="G59" s="28">
        <f t="shared" ref="G59" si="17">G63</f>
        <v>0</v>
      </c>
      <c r="H59" s="40">
        <v>74</v>
      </c>
      <c r="I59" s="28">
        <f t="shared" ref="I59" si="18">I63</f>
        <v>0</v>
      </c>
      <c r="J59" s="132"/>
    </row>
    <row r="60" spans="1:10" ht="15.75" thickBot="1">
      <c r="A60" s="95"/>
      <c r="B60" s="119"/>
      <c r="C60" s="19">
        <v>2026</v>
      </c>
      <c r="D60" s="52">
        <f>E60+F60+G60+H60+I60</f>
        <v>77</v>
      </c>
      <c r="E60" s="37">
        <f>E65</f>
        <v>0</v>
      </c>
      <c r="F60" s="52">
        <f>F65</f>
        <v>0</v>
      </c>
      <c r="G60" s="37">
        <f>G65</f>
        <v>0</v>
      </c>
      <c r="H60" s="53">
        <v>77</v>
      </c>
      <c r="I60" s="54">
        <f>I65</f>
        <v>0</v>
      </c>
      <c r="J60" s="132"/>
    </row>
    <row r="61" spans="1:10" ht="177" customHeight="1">
      <c r="A61" s="113" t="s">
        <v>48</v>
      </c>
      <c r="B61" s="68" t="s">
        <v>81</v>
      </c>
      <c r="C61" s="14">
        <v>2022</v>
      </c>
      <c r="D61" s="15">
        <f t="shared" ref="D61:D65" si="19">E61+F61+G61+H61+I61</f>
        <v>1184.683</v>
      </c>
      <c r="E61" s="15">
        <v>0</v>
      </c>
      <c r="F61" s="15">
        <v>1098.5</v>
      </c>
      <c r="G61" s="15">
        <v>0</v>
      </c>
      <c r="H61" s="39">
        <v>82.683000000000007</v>
      </c>
      <c r="I61" s="33">
        <v>3.5</v>
      </c>
      <c r="J61" s="132"/>
    </row>
    <row r="62" spans="1:10" ht="178.5" customHeight="1">
      <c r="A62" s="114"/>
      <c r="B62" s="69" t="s">
        <v>95</v>
      </c>
      <c r="C62" s="31">
        <v>2023</v>
      </c>
      <c r="D62" s="28">
        <f t="shared" si="19"/>
        <v>1105.1723499999998</v>
      </c>
      <c r="E62" s="28">
        <v>0</v>
      </c>
      <c r="F62" s="28">
        <v>971.77275999999995</v>
      </c>
      <c r="G62" s="28">
        <v>0</v>
      </c>
      <c r="H62" s="40">
        <v>132.89958999999999</v>
      </c>
      <c r="I62" s="34">
        <v>0.5</v>
      </c>
      <c r="J62" s="132"/>
    </row>
    <row r="63" spans="1:10" ht="45.75" customHeight="1">
      <c r="A63" s="114"/>
      <c r="B63" s="133"/>
      <c r="C63" s="31">
        <v>2024</v>
      </c>
      <c r="D63" s="28">
        <f t="shared" si="19"/>
        <v>0</v>
      </c>
      <c r="E63" s="28">
        <v>0</v>
      </c>
      <c r="F63" s="28">
        <v>0</v>
      </c>
      <c r="G63" s="28">
        <v>0</v>
      </c>
      <c r="H63" s="40">
        <v>0</v>
      </c>
      <c r="I63" s="34">
        <v>0</v>
      </c>
      <c r="J63" s="132"/>
    </row>
    <row r="64" spans="1:10" ht="45.75" customHeight="1">
      <c r="A64" s="115"/>
      <c r="B64" s="133"/>
      <c r="C64" s="31">
        <v>2025</v>
      </c>
      <c r="D64" s="28">
        <f t="shared" ref="D64" si="20">E64+F64+G64+H64+I64</f>
        <v>0</v>
      </c>
      <c r="E64" s="28">
        <v>0</v>
      </c>
      <c r="F64" s="28">
        <v>0</v>
      </c>
      <c r="G64" s="28">
        <v>0</v>
      </c>
      <c r="H64" s="40">
        <v>0</v>
      </c>
      <c r="I64" s="28">
        <v>0</v>
      </c>
      <c r="J64" s="132"/>
    </row>
    <row r="65" spans="1:10" ht="45.75" customHeight="1" thickBot="1">
      <c r="A65" s="115"/>
      <c r="B65" s="134"/>
      <c r="C65" s="82">
        <v>2026</v>
      </c>
      <c r="D65" s="52">
        <f t="shared" si="19"/>
        <v>0</v>
      </c>
      <c r="E65" s="52">
        <v>0</v>
      </c>
      <c r="F65" s="52">
        <v>0</v>
      </c>
      <c r="G65" s="52">
        <v>0</v>
      </c>
      <c r="H65" s="53">
        <v>0</v>
      </c>
      <c r="I65" s="81">
        <v>0</v>
      </c>
      <c r="J65" s="132"/>
    </row>
    <row r="66" spans="1:10" ht="30.75" customHeight="1">
      <c r="A66" s="93">
        <v>3</v>
      </c>
      <c r="B66" s="97" t="s">
        <v>30</v>
      </c>
      <c r="C66" s="14">
        <v>2022</v>
      </c>
      <c r="D66" s="15">
        <f t="shared" si="13"/>
        <v>39.5</v>
      </c>
      <c r="E66" s="15">
        <v>0</v>
      </c>
      <c r="F66" s="15">
        <v>0</v>
      </c>
      <c r="G66" s="15">
        <v>0</v>
      </c>
      <c r="H66" s="15">
        <v>39.5</v>
      </c>
      <c r="I66" s="33">
        <v>0</v>
      </c>
      <c r="J66" s="132"/>
    </row>
    <row r="67" spans="1:10" ht="30.75" customHeight="1">
      <c r="A67" s="94"/>
      <c r="B67" s="98"/>
      <c r="C67" s="31">
        <v>2023</v>
      </c>
      <c r="D67" s="28">
        <f t="shared" si="13"/>
        <v>0</v>
      </c>
      <c r="E67" s="28">
        <v>0</v>
      </c>
      <c r="F67" s="28">
        <v>0</v>
      </c>
      <c r="G67" s="28">
        <v>0</v>
      </c>
      <c r="H67" s="28">
        <v>0</v>
      </c>
      <c r="I67" s="34">
        <v>0</v>
      </c>
      <c r="J67" s="132"/>
    </row>
    <row r="68" spans="1:10" ht="30.75" customHeight="1">
      <c r="A68" s="94"/>
      <c r="B68" s="98"/>
      <c r="C68" s="31">
        <v>2024</v>
      </c>
      <c r="D68" s="28">
        <f t="shared" si="13"/>
        <v>0</v>
      </c>
      <c r="E68" s="28">
        <v>0</v>
      </c>
      <c r="F68" s="28">
        <v>0</v>
      </c>
      <c r="G68" s="28">
        <v>0</v>
      </c>
      <c r="H68" s="28">
        <v>0</v>
      </c>
      <c r="I68" s="34">
        <v>0</v>
      </c>
      <c r="J68" s="132"/>
    </row>
    <row r="69" spans="1:10" ht="30.75" customHeight="1">
      <c r="A69" s="95"/>
      <c r="B69" s="99"/>
      <c r="C69" s="19">
        <v>2025</v>
      </c>
      <c r="D69" s="20">
        <f t="shared" ref="D69" si="21">E69+F69+G69+H69+I69</f>
        <v>0</v>
      </c>
      <c r="E69" s="20">
        <v>0</v>
      </c>
      <c r="F69" s="20">
        <v>0</v>
      </c>
      <c r="G69" s="20">
        <v>0</v>
      </c>
      <c r="H69" s="20">
        <v>0</v>
      </c>
      <c r="I69" s="35">
        <v>0</v>
      </c>
      <c r="J69" s="132"/>
    </row>
    <row r="70" spans="1:10" ht="30.75" customHeight="1" thickBot="1">
      <c r="A70" s="95"/>
      <c r="B70" s="99"/>
      <c r="C70" s="19">
        <v>2026</v>
      </c>
      <c r="D70" s="20">
        <f t="shared" si="13"/>
        <v>0</v>
      </c>
      <c r="E70" s="20">
        <v>0</v>
      </c>
      <c r="F70" s="20">
        <v>0</v>
      </c>
      <c r="G70" s="20">
        <v>0</v>
      </c>
      <c r="H70" s="20">
        <v>0</v>
      </c>
      <c r="I70" s="35">
        <v>0</v>
      </c>
      <c r="J70" s="132"/>
    </row>
    <row r="71" spans="1:10" s="6" customFormat="1" ht="12.75">
      <c r="A71" s="104" t="s">
        <v>17</v>
      </c>
      <c r="B71" s="105"/>
      <c r="C71" s="17">
        <v>2022</v>
      </c>
      <c r="D71" s="18">
        <f>D51+D56+D66</f>
        <v>2082.1019799999999</v>
      </c>
      <c r="E71" s="18">
        <f>E47+E51+E56+E66</f>
        <v>0</v>
      </c>
      <c r="F71" s="18">
        <f>F51+F56+F66</f>
        <v>1098.5</v>
      </c>
      <c r="G71" s="18">
        <f t="shared" ref="G71:I73" si="22">G47+G51+G56+G66</f>
        <v>0</v>
      </c>
      <c r="H71" s="18">
        <f t="shared" si="22"/>
        <v>980.10198000000003</v>
      </c>
      <c r="I71" s="18">
        <f t="shared" si="22"/>
        <v>3.5</v>
      </c>
      <c r="J71" s="90"/>
    </row>
    <row r="72" spans="1:10" s="6" customFormat="1" ht="12.75">
      <c r="A72" s="106"/>
      <c r="B72" s="107"/>
      <c r="C72" s="13">
        <v>2023</v>
      </c>
      <c r="D72" s="8">
        <f>D52+D57+D67</f>
        <v>1871.9698399999997</v>
      </c>
      <c r="E72" s="42">
        <f>E48+E52+E57+E67</f>
        <v>0</v>
      </c>
      <c r="F72" s="42">
        <f>F52+F57+F67</f>
        <v>971.77275999999995</v>
      </c>
      <c r="G72" s="42">
        <f t="shared" si="22"/>
        <v>0</v>
      </c>
      <c r="H72" s="42">
        <f t="shared" si="22"/>
        <v>899.69707999999991</v>
      </c>
      <c r="I72" s="42">
        <f t="shared" si="22"/>
        <v>0.5</v>
      </c>
      <c r="J72" s="91"/>
    </row>
    <row r="73" spans="1:10" s="6" customFormat="1" ht="12.75">
      <c r="A73" s="106"/>
      <c r="B73" s="107"/>
      <c r="C73" s="13">
        <v>2024</v>
      </c>
      <c r="D73" s="8">
        <f>D53+D58+D68</f>
        <v>502.8</v>
      </c>
      <c r="E73" s="42">
        <f>E49+E53+E58+E68</f>
        <v>0</v>
      </c>
      <c r="F73" s="42">
        <f>F53+F58+F68</f>
        <v>0</v>
      </c>
      <c r="G73" s="42">
        <f t="shared" si="22"/>
        <v>0</v>
      </c>
      <c r="H73" s="42">
        <f t="shared" si="22"/>
        <v>502.8</v>
      </c>
      <c r="I73" s="42">
        <f t="shared" si="22"/>
        <v>0</v>
      </c>
      <c r="J73" s="91"/>
    </row>
    <row r="74" spans="1:10" s="6" customFormat="1" ht="12.75">
      <c r="A74" s="123"/>
      <c r="B74" s="124"/>
      <c r="C74" s="13">
        <v>2025</v>
      </c>
      <c r="D74" s="8">
        <f>D49+D54+D59+D69</f>
        <v>507.8</v>
      </c>
      <c r="E74" s="8">
        <f>E49+E54+E59+E69</f>
        <v>0</v>
      </c>
      <c r="F74" s="8">
        <f t="shared" ref="F74:F75" si="23">F54+F59+F69</f>
        <v>0</v>
      </c>
      <c r="G74" s="8">
        <f>G49+G54+G59+G69</f>
        <v>0</v>
      </c>
      <c r="H74" s="8">
        <f>H49+H54+H59+H69</f>
        <v>507.8</v>
      </c>
      <c r="I74" s="8">
        <f>I49+I54+I59+I69</f>
        <v>0</v>
      </c>
      <c r="J74" s="92"/>
    </row>
    <row r="75" spans="1:10" s="6" customFormat="1" ht="13.5" thickBot="1">
      <c r="A75" s="108"/>
      <c r="B75" s="109"/>
      <c r="C75" s="78">
        <v>2026</v>
      </c>
      <c r="D75" s="76">
        <f>D55+D60+D70+D65</f>
        <v>528.6</v>
      </c>
      <c r="E75" s="49">
        <f>E50+E55+E60+E70</f>
        <v>0</v>
      </c>
      <c r="F75" s="49">
        <f t="shared" si="23"/>
        <v>0</v>
      </c>
      <c r="G75" s="49">
        <f>G50+G55+G60+G70</f>
        <v>0</v>
      </c>
      <c r="H75" s="49">
        <f>H55+H60+H70+H65</f>
        <v>528.6</v>
      </c>
      <c r="I75" s="49">
        <f>I50+I55+I60+I70</f>
        <v>0</v>
      </c>
      <c r="J75" s="125"/>
    </row>
    <row r="76" spans="1:10" s="6" customFormat="1" ht="11.25" customHeight="1">
      <c r="A76" s="121" t="s">
        <v>31</v>
      </c>
      <c r="B76" s="122"/>
      <c r="C76" s="126" t="s">
        <v>108</v>
      </c>
      <c r="D76" s="102">
        <f>D71+D72+D73+D75+D74</f>
        <v>5493.2718199999999</v>
      </c>
      <c r="E76" s="102">
        <f t="shared" ref="E76:I76" si="24">E71+E72+E73+E75+E74</f>
        <v>0</v>
      </c>
      <c r="F76" s="102">
        <f t="shared" si="24"/>
        <v>2070.2727599999998</v>
      </c>
      <c r="G76" s="102">
        <f t="shared" si="24"/>
        <v>0</v>
      </c>
      <c r="H76" s="102">
        <f t="shared" si="24"/>
        <v>3418.9990600000001</v>
      </c>
      <c r="I76" s="102">
        <f t="shared" si="24"/>
        <v>4</v>
      </c>
      <c r="J76" s="135"/>
    </row>
    <row r="77" spans="1:10" s="6" customFormat="1" ht="11.25" customHeight="1">
      <c r="A77" s="106"/>
      <c r="B77" s="107"/>
      <c r="C77" s="126"/>
      <c r="D77" s="102"/>
      <c r="E77" s="102"/>
      <c r="F77" s="102"/>
      <c r="G77" s="102"/>
      <c r="H77" s="102"/>
      <c r="I77" s="102"/>
      <c r="J77" s="91"/>
    </row>
    <row r="78" spans="1:10" s="6" customFormat="1" ht="11.25" customHeight="1">
      <c r="A78" s="106"/>
      <c r="B78" s="107"/>
      <c r="C78" s="126"/>
      <c r="D78" s="102"/>
      <c r="E78" s="102"/>
      <c r="F78" s="102"/>
      <c r="G78" s="102"/>
      <c r="H78" s="102"/>
      <c r="I78" s="102"/>
      <c r="J78" s="91"/>
    </row>
    <row r="79" spans="1:10" s="6" customFormat="1" ht="11.25" customHeight="1" thickBot="1">
      <c r="A79" s="108"/>
      <c r="B79" s="109"/>
      <c r="C79" s="127"/>
      <c r="D79" s="103"/>
      <c r="E79" s="103"/>
      <c r="F79" s="103"/>
      <c r="G79" s="103"/>
      <c r="H79" s="103"/>
      <c r="I79" s="103"/>
      <c r="J79" s="125"/>
    </row>
    <row r="80" spans="1:10" ht="15.75" thickBot="1">
      <c r="A80" s="128" t="s">
        <v>38</v>
      </c>
      <c r="B80" s="129"/>
      <c r="C80" s="129"/>
      <c r="D80" s="129"/>
      <c r="E80" s="129"/>
      <c r="F80" s="129"/>
      <c r="G80" s="129"/>
      <c r="H80" s="129"/>
      <c r="I80" s="129"/>
      <c r="J80" s="130"/>
    </row>
    <row r="81" spans="1:10" ht="23.25" customHeight="1">
      <c r="A81" s="93">
        <v>1</v>
      </c>
      <c r="B81" s="97" t="s">
        <v>32</v>
      </c>
      <c r="C81" s="14">
        <v>2022</v>
      </c>
      <c r="D81" s="15">
        <f t="shared" ref="D81:D135" si="25">E81+F81+G81+H81+I81</f>
        <v>181.9</v>
      </c>
      <c r="E81" s="15">
        <v>0</v>
      </c>
      <c r="F81" s="15">
        <v>0</v>
      </c>
      <c r="G81" s="15">
        <v>0</v>
      </c>
      <c r="H81" s="15">
        <v>181.9</v>
      </c>
      <c r="I81" s="33">
        <v>0</v>
      </c>
      <c r="J81" s="131" t="s">
        <v>9</v>
      </c>
    </row>
    <row r="82" spans="1:10" ht="23.25" customHeight="1">
      <c r="A82" s="94"/>
      <c r="B82" s="98"/>
      <c r="C82" s="31">
        <v>2023</v>
      </c>
      <c r="D82" s="28">
        <f t="shared" si="25"/>
        <v>235.4</v>
      </c>
      <c r="E82" s="28">
        <v>0</v>
      </c>
      <c r="F82" s="28">
        <v>0</v>
      </c>
      <c r="G82" s="28">
        <v>0</v>
      </c>
      <c r="H82" s="28">
        <v>235.4</v>
      </c>
      <c r="I82" s="34">
        <v>0</v>
      </c>
      <c r="J82" s="132"/>
    </row>
    <row r="83" spans="1:10" ht="23.25" customHeight="1">
      <c r="A83" s="94"/>
      <c r="B83" s="98"/>
      <c r="C83" s="31">
        <v>2024</v>
      </c>
      <c r="D83" s="28">
        <f t="shared" si="25"/>
        <v>229.3</v>
      </c>
      <c r="E83" s="28">
        <v>0</v>
      </c>
      <c r="F83" s="28">
        <v>0</v>
      </c>
      <c r="G83" s="28">
        <v>0</v>
      </c>
      <c r="H83" s="28">
        <v>229.3</v>
      </c>
      <c r="I83" s="34">
        <v>0</v>
      </c>
      <c r="J83" s="132"/>
    </row>
    <row r="84" spans="1:10" ht="23.25" customHeight="1">
      <c r="A84" s="95"/>
      <c r="B84" s="99"/>
      <c r="C84" s="31">
        <v>2025</v>
      </c>
      <c r="D84" s="28">
        <f t="shared" ref="D84" si="26">E84+F84+G84+H84+I84</f>
        <v>228.9</v>
      </c>
      <c r="E84" s="28">
        <v>0</v>
      </c>
      <c r="F84" s="28">
        <v>0</v>
      </c>
      <c r="G84" s="28">
        <v>0</v>
      </c>
      <c r="H84" s="28">
        <v>228.9</v>
      </c>
      <c r="I84" s="28">
        <v>0</v>
      </c>
      <c r="J84" s="132"/>
    </row>
    <row r="85" spans="1:10" ht="23.25" customHeight="1" thickBot="1">
      <c r="A85" s="96"/>
      <c r="B85" s="100"/>
      <c r="C85" s="80">
        <v>2026</v>
      </c>
      <c r="D85" s="52">
        <f t="shared" si="25"/>
        <v>238.1</v>
      </c>
      <c r="E85" s="52">
        <v>0</v>
      </c>
      <c r="F85" s="52">
        <v>0</v>
      </c>
      <c r="G85" s="52">
        <v>0</v>
      </c>
      <c r="H85" s="52">
        <v>238.1</v>
      </c>
      <c r="I85" s="81">
        <v>0</v>
      </c>
      <c r="J85" s="132"/>
    </row>
    <row r="86" spans="1:10" ht="15">
      <c r="A86" s="93">
        <v>2</v>
      </c>
      <c r="B86" s="97" t="s">
        <v>58</v>
      </c>
      <c r="C86" s="14">
        <v>2022</v>
      </c>
      <c r="D86" s="15">
        <f t="shared" si="25"/>
        <v>0</v>
      </c>
      <c r="E86" s="15">
        <v>0</v>
      </c>
      <c r="F86" s="15">
        <v>0</v>
      </c>
      <c r="G86" s="15">
        <v>0</v>
      </c>
      <c r="H86" s="15">
        <v>0</v>
      </c>
      <c r="I86" s="33">
        <v>0</v>
      </c>
      <c r="J86" s="132"/>
    </row>
    <row r="87" spans="1:10" ht="15">
      <c r="A87" s="94"/>
      <c r="B87" s="98"/>
      <c r="C87" s="31">
        <v>2023</v>
      </c>
      <c r="D87" s="28">
        <f t="shared" si="25"/>
        <v>1.9</v>
      </c>
      <c r="E87" s="28">
        <v>0</v>
      </c>
      <c r="F87" s="28">
        <v>0</v>
      </c>
      <c r="G87" s="28">
        <v>0</v>
      </c>
      <c r="H87" s="28">
        <v>1.9</v>
      </c>
      <c r="I87" s="34">
        <v>0</v>
      </c>
      <c r="J87" s="132"/>
    </row>
    <row r="88" spans="1:10" ht="15">
      <c r="A88" s="94"/>
      <c r="B88" s="98"/>
      <c r="C88" s="31">
        <v>2024</v>
      </c>
      <c r="D88" s="28">
        <f t="shared" si="25"/>
        <v>0</v>
      </c>
      <c r="E88" s="28">
        <v>0</v>
      </c>
      <c r="F88" s="28">
        <v>0</v>
      </c>
      <c r="G88" s="28">
        <v>0</v>
      </c>
      <c r="H88" s="28">
        <v>0</v>
      </c>
      <c r="I88" s="34">
        <v>0</v>
      </c>
      <c r="J88" s="132"/>
    </row>
    <row r="89" spans="1:10" ht="15">
      <c r="A89" s="95"/>
      <c r="B89" s="99"/>
      <c r="C89" s="19">
        <v>2025</v>
      </c>
      <c r="D89" s="28">
        <f t="shared" si="25"/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132"/>
    </row>
    <row r="90" spans="1:10" ht="15.75" thickBot="1">
      <c r="A90" s="95"/>
      <c r="B90" s="99"/>
      <c r="C90" s="19">
        <v>2026</v>
      </c>
      <c r="D90" s="52">
        <f t="shared" si="25"/>
        <v>0</v>
      </c>
      <c r="E90" s="52">
        <v>0</v>
      </c>
      <c r="F90" s="52">
        <v>0</v>
      </c>
      <c r="G90" s="52">
        <v>0</v>
      </c>
      <c r="H90" s="52">
        <v>0</v>
      </c>
      <c r="I90" s="81">
        <v>0</v>
      </c>
      <c r="J90" s="132"/>
    </row>
    <row r="91" spans="1:10" ht="15">
      <c r="A91" s="93">
        <v>3</v>
      </c>
      <c r="B91" s="97" t="s">
        <v>91</v>
      </c>
      <c r="C91" s="14">
        <v>2022</v>
      </c>
      <c r="D91" s="15">
        <f t="shared" ref="D91:D100" si="27">E91+F91+G91+H91+I91</f>
        <v>10</v>
      </c>
      <c r="E91" s="15">
        <v>0</v>
      </c>
      <c r="F91" s="15">
        <v>0</v>
      </c>
      <c r="G91" s="15">
        <v>0</v>
      </c>
      <c r="H91" s="15">
        <v>10</v>
      </c>
      <c r="I91" s="33">
        <v>0</v>
      </c>
      <c r="J91" s="132"/>
    </row>
    <row r="92" spans="1:10" ht="15">
      <c r="A92" s="94"/>
      <c r="B92" s="98"/>
      <c r="C92" s="31">
        <v>2023</v>
      </c>
      <c r="D92" s="28">
        <f t="shared" si="27"/>
        <v>54.6</v>
      </c>
      <c r="E92" s="28">
        <v>0</v>
      </c>
      <c r="F92" s="28">
        <v>0</v>
      </c>
      <c r="G92" s="28">
        <v>0</v>
      </c>
      <c r="H92" s="28">
        <v>54.6</v>
      </c>
      <c r="I92" s="34">
        <v>0</v>
      </c>
      <c r="J92" s="132"/>
    </row>
    <row r="93" spans="1:10" ht="15">
      <c r="A93" s="94"/>
      <c r="B93" s="98"/>
      <c r="C93" s="31">
        <v>2024</v>
      </c>
      <c r="D93" s="28">
        <f t="shared" si="27"/>
        <v>11.4</v>
      </c>
      <c r="E93" s="28">
        <v>0</v>
      </c>
      <c r="F93" s="28">
        <v>0</v>
      </c>
      <c r="G93" s="28">
        <v>0</v>
      </c>
      <c r="H93" s="28">
        <v>11.4</v>
      </c>
      <c r="I93" s="34">
        <v>0</v>
      </c>
      <c r="J93" s="132"/>
    </row>
    <row r="94" spans="1:10" ht="15">
      <c r="A94" s="95"/>
      <c r="B94" s="99"/>
      <c r="C94" s="19">
        <v>2025</v>
      </c>
      <c r="D94" s="28">
        <f t="shared" ref="D94" si="28">E94+F94+G94+H94+I94</f>
        <v>11.4</v>
      </c>
      <c r="E94" s="28">
        <v>0</v>
      </c>
      <c r="F94" s="28">
        <v>0</v>
      </c>
      <c r="G94" s="28">
        <v>0</v>
      </c>
      <c r="H94" s="28">
        <v>11.4</v>
      </c>
      <c r="I94" s="28">
        <v>0</v>
      </c>
      <c r="J94" s="132"/>
    </row>
    <row r="95" spans="1:10" ht="15.75" thickBot="1">
      <c r="A95" s="95"/>
      <c r="B95" s="99"/>
      <c r="C95" s="19">
        <v>2026</v>
      </c>
      <c r="D95" s="52">
        <f t="shared" si="27"/>
        <v>11.9</v>
      </c>
      <c r="E95" s="52">
        <v>0</v>
      </c>
      <c r="F95" s="52">
        <v>0</v>
      </c>
      <c r="G95" s="52">
        <v>0</v>
      </c>
      <c r="H95" s="52">
        <v>11.9</v>
      </c>
      <c r="I95" s="81">
        <v>0</v>
      </c>
      <c r="J95" s="132"/>
    </row>
    <row r="96" spans="1:10" ht="15">
      <c r="A96" s="93">
        <v>4</v>
      </c>
      <c r="B96" s="97" t="s">
        <v>33</v>
      </c>
      <c r="C96" s="14">
        <v>2022</v>
      </c>
      <c r="D96" s="15">
        <f t="shared" si="27"/>
        <v>89.9</v>
      </c>
      <c r="E96" s="15">
        <v>0</v>
      </c>
      <c r="F96" s="15">
        <v>0</v>
      </c>
      <c r="G96" s="15">
        <v>0</v>
      </c>
      <c r="H96" s="15">
        <v>89.9</v>
      </c>
      <c r="I96" s="33">
        <v>0</v>
      </c>
      <c r="J96" s="132"/>
    </row>
    <row r="97" spans="1:10" ht="15">
      <c r="A97" s="94"/>
      <c r="B97" s="98"/>
      <c r="C97" s="31">
        <v>2023</v>
      </c>
      <c r="D97" s="28">
        <f t="shared" si="27"/>
        <v>175.5</v>
      </c>
      <c r="E97" s="28">
        <v>0</v>
      </c>
      <c r="F97" s="28">
        <v>0</v>
      </c>
      <c r="G97" s="28">
        <v>0</v>
      </c>
      <c r="H97" s="28">
        <v>175.5</v>
      </c>
      <c r="I97" s="34">
        <v>0</v>
      </c>
      <c r="J97" s="132"/>
    </row>
    <row r="98" spans="1:10" ht="15">
      <c r="A98" s="94"/>
      <c r="B98" s="98"/>
      <c r="C98" s="31">
        <v>2024</v>
      </c>
      <c r="D98" s="28">
        <f t="shared" si="27"/>
        <v>102.5</v>
      </c>
      <c r="E98" s="28">
        <v>0</v>
      </c>
      <c r="F98" s="28">
        <v>0</v>
      </c>
      <c r="G98" s="28">
        <v>0</v>
      </c>
      <c r="H98" s="28">
        <v>102.5</v>
      </c>
      <c r="I98" s="34">
        <v>0</v>
      </c>
      <c r="J98" s="132"/>
    </row>
    <row r="99" spans="1:10" ht="15">
      <c r="A99" s="95"/>
      <c r="B99" s="99"/>
      <c r="C99" s="19">
        <v>2025</v>
      </c>
      <c r="D99" s="28">
        <f t="shared" si="27"/>
        <v>102.3</v>
      </c>
      <c r="E99" s="28">
        <v>0</v>
      </c>
      <c r="F99" s="28">
        <v>0</v>
      </c>
      <c r="G99" s="28">
        <v>0</v>
      </c>
      <c r="H99" s="28">
        <v>102.3</v>
      </c>
      <c r="I99" s="28">
        <v>0</v>
      </c>
      <c r="J99" s="132"/>
    </row>
    <row r="100" spans="1:10" ht="15.75" thickBot="1">
      <c r="A100" s="95"/>
      <c r="B100" s="99"/>
      <c r="C100" s="19">
        <v>2026</v>
      </c>
      <c r="D100" s="52">
        <f t="shared" si="27"/>
        <v>106.4</v>
      </c>
      <c r="E100" s="52">
        <v>0</v>
      </c>
      <c r="F100" s="52">
        <v>0</v>
      </c>
      <c r="G100" s="52">
        <v>0</v>
      </c>
      <c r="H100" s="52">
        <v>106.4</v>
      </c>
      <c r="I100" s="81">
        <v>0</v>
      </c>
      <c r="J100" s="132"/>
    </row>
    <row r="101" spans="1:10" ht="15">
      <c r="A101" s="93">
        <v>5</v>
      </c>
      <c r="B101" s="97" t="s">
        <v>109</v>
      </c>
      <c r="C101" s="14">
        <v>2022</v>
      </c>
      <c r="D101" s="15">
        <f t="shared" si="25"/>
        <v>0</v>
      </c>
      <c r="E101" s="15">
        <v>0</v>
      </c>
      <c r="F101" s="15">
        <v>0</v>
      </c>
      <c r="G101" s="15">
        <v>0</v>
      </c>
      <c r="H101" s="15">
        <v>0</v>
      </c>
      <c r="I101" s="33">
        <v>0</v>
      </c>
      <c r="J101" s="132"/>
    </row>
    <row r="102" spans="1:10" ht="15">
      <c r="A102" s="94"/>
      <c r="B102" s="98"/>
      <c r="C102" s="31">
        <v>2023</v>
      </c>
      <c r="D102" s="28">
        <f t="shared" si="25"/>
        <v>21.1</v>
      </c>
      <c r="E102" s="28">
        <v>0</v>
      </c>
      <c r="F102" s="28">
        <v>0</v>
      </c>
      <c r="G102" s="28">
        <v>0</v>
      </c>
      <c r="H102" s="28">
        <v>21.1</v>
      </c>
      <c r="I102" s="34">
        <v>0</v>
      </c>
      <c r="J102" s="132"/>
    </row>
    <row r="103" spans="1:10" ht="15">
      <c r="A103" s="94"/>
      <c r="B103" s="98"/>
      <c r="C103" s="31">
        <v>2024</v>
      </c>
      <c r="D103" s="28">
        <f t="shared" si="25"/>
        <v>0</v>
      </c>
      <c r="E103" s="28">
        <v>0</v>
      </c>
      <c r="F103" s="28">
        <v>0</v>
      </c>
      <c r="G103" s="28">
        <v>0</v>
      </c>
      <c r="H103" s="28">
        <v>0</v>
      </c>
      <c r="I103" s="34">
        <v>0</v>
      </c>
      <c r="J103" s="132"/>
    </row>
    <row r="104" spans="1:10" ht="15">
      <c r="A104" s="95"/>
      <c r="B104" s="99"/>
      <c r="C104" s="19">
        <v>2025</v>
      </c>
      <c r="D104" s="28">
        <f t="shared" ref="D104" si="29">E104+F104+G104+H104+I104</f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132"/>
    </row>
    <row r="105" spans="1:10" ht="15.75" thickBot="1">
      <c r="A105" s="95"/>
      <c r="B105" s="99"/>
      <c r="C105" s="19">
        <v>2026</v>
      </c>
      <c r="D105" s="52">
        <f t="shared" si="25"/>
        <v>0</v>
      </c>
      <c r="E105" s="52">
        <v>0</v>
      </c>
      <c r="F105" s="52">
        <v>0</v>
      </c>
      <c r="G105" s="52">
        <v>0</v>
      </c>
      <c r="H105" s="52">
        <v>0</v>
      </c>
      <c r="I105" s="81">
        <v>0</v>
      </c>
      <c r="J105" s="132"/>
    </row>
    <row r="106" spans="1:10" ht="16.5" customHeight="1">
      <c r="A106" s="93">
        <v>6</v>
      </c>
      <c r="B106" s="97" t="s">
        <v>34</v>
      </c>
      <c r="C106" s="14">
        <v>2022</v>
      </c>
      <c r="D106" s="15">
        <f t="shared" si="25"/>
        <v>46.8</v>
      </c>
      <c r="E106" s="15">
        <v>0</v>
      </c>
      <c r="F106" s="15">
        <v>0</v>
      </c>
      <c r="G106" s="15">
        <v>0</v>
      </c>
      <c r="H106" s="15">
        <v>46.8</v>
      </c>
      <c r="I106" s="33">
        <v>0</v>
      </c>
      <c r="J106" s="132"/>
    </row>
    <row r="107" spans="1:10" ht="16.5" customHeight="1">
      <c r="A107" s="94"/>
      <c r="B107" s="98"/>
      <c r="C107" s="31">
        <v>2023</v>
      </c>
      <c r="D107" s="28">
        <f t="shared" si="25"/>
        <v>55</v>
      </c>
      <c r="E107" s="28">
        <v>0</v>
      </c>
      <c r="F107" s="28">
        <v>0</v>
      </c>
      <c r="G107" s="28">
        <v>0</v>
      </c>
      <c r="H107" s="28">
        <v>55</v>
      </c>
      <c r="I107" s="34">
        <v>0</v>
      </c>
      <c r="J107" s="132"/>
    </row>
    <row r="108" spans="1:10" ht="16.5" customHeight="1">
      <c r="A108" s="94"/>
      <c r="B108" s="98"/>
      <c r="C108" s="31">
        <v>2024</v>
      </c>
      <c r="D108" s="28">
        <f t="shared" si="25"/>
        <v>59.1</v>
      </c>
      <c r="E108" s="28">
        <v>0</v>
      </c>
      <c r="F108" s="28">
        <v>0</v>
      </c>
      <c r="G108" s="28">
        <v>0</v>
      </c>
      <c r="H108" s="28">
        <v>59.1</v>
      </c>
      <c r="I108" s="34">
        <v>0</v>
      </c>
      <c r="J108" s="132"/>
    </row>
    <row r="109" spans="1:10" ht="16.5" customHeight="1">
      <c r="A109" s="95"/>
      <c r="B109" s="99"/>
      <c r="C109" s="19">
        <v>2025</v>
      </c>
      <c r="D109" s="28">
        <f t="shared" ref="D109" si="30">E109+F109+G109+H109+I109</f>
        <v>59</v>
      </c>
      <c r="E109" s="28">
        <v>0</v>
      </c>
      <c r="F109" s="28">
        <v>0</v>
      </c>
      <c r="G109" s="28">
        <v>0</v>
      </c>
      <c r="H109" s="28">
        <v>59</v>
      </c>
      <c r="I109" s="28">
        <v>0</v>
      </c>
      <c r="J109" s="132"/>
    </row>
    <row r="110" spans="1:10" ht="16.5" customHeight="1" thickBot="1">
      <c r="A110" s="95"/>
      <c r="B110" s="99"/>
      <c r="C110" s="19">
        <v>2026</v>
      </c>
      <c r="D110" s="38">
        <f t="shared" si="25"/>
        <v>61.4</v>
      </c>
      <c r="E110" s="38">
        <v>0</v>
      </c>
      <c r="F110" s="38">
        <v>0</v>
      </c>
      <c r="G110" s="38">
        <v>0</v>
      </c>
      <c r="H110" s="52">
        <v>61.4</v>
      </c>
      <c r="I110" s="83">
        <v>0</v>
      </c>
      <c r="J110" s="132"/>
    </row>
    <row r="111" spans="1:10" ht="18.75" customHeight="1">
      <c r="A111" s="93">
        <v>7</v>
      </c>
      <c r="B111" s="97" t="s">
        <v>35</v>
      </c>
      <c r="C111" s="14">
        <v>2022</v>
      </c>
      <c r="D111" s="15">
        <f t="shared" si="25"/>
        <v>169.4</v>
      </c>
      <c r="E111" s="15">
        <v>0</v>
      </c>
      <c r="F111" s="15">
        <v>0</v>
      </c>
      <c r="G111" s="15">
        <v>0</v>
      </c>
      <c r="H111" s="15">
        <v>169.4</v>
      </c>
      <c r="I111" s="39">
        <v>0</v>
      </c>
      <c r="J111" s="155"/>
    </row>
    <row r="112" spans="1:10" ht="18.75" customHeight="1">
      <c r="A112" s="94"/>
      <c r="B112" s="98"/>
      <c r="C112" s="31">
        <v>2023</v>
      </c>
      <c r="D112" s="28">
        <f t="shared" si="25"/>
        <v>95.5</v>
      </c>
      <c r="E112" s="28">
        <v>0</v>
      </c>
      <c r="F112" s="28">
        <v>0</v>
      </c>
      <c r="G112" s="28">
        <v>0</v>
      </c>
      <c r="H112" s="28">
        <v>95.5</v>
      </c>
      <c r="I112" s="28">
        <v>0</v>
      </c>
      <c r="J112" s="155"/>
    </row>
    <row r="113" spans="1:10" ht="18.75" customHeight="1">
      <c r="A113" s="94"/>
      <c r="B113" s="98"/>
      <c r="C113" s="31">
        <v>2024</v>
      </c>
      <c r="D113" s="28">
        <f t="shared" si="25"/>
        <v>196.1</v>
      </c>
      <c r="E113" s="28">
        <v>0</v>
      </c>
      <c r="F113" s="28">
        <v>0</v>
      </c>
      <c r="G113" s="28">
        <v>0</v>
      </c>
      <c r="H113" s="28">
        <v>196.1</v>
      </c>
      <c r="I113" s="28">
        <v>0</v>
      </c>
      <c r="J113" s="155"/>
    </row>
    <row r="114" spans="1:10" ht="18.75" customHeight="1">
      <c r="A114" s="95"/>
      <c r="B114" s="99"/>
      <c r="C114" s="31">
        <v>2025</v>
      </c>
      <c r="D114" s="28">
        <f t="shared" ref="D114" si="31">E114+F114+G114+H114+I114</f>
        <v>195.7</v>
      </c>
      <c r="E114" s="28">
        <v>0</v>
      </c>
      <c r="F114" s="28">
        <v>0</v>
      </c>
      <c r="G114" s="28">
        <v>0</v>
      </c>
      <c r="H114" s="28">
        <v>195.7</v>
      </c>
      <c r="I114" s="28">
        <v>0</v>
      </c>
      <c r="J114" s="155"/>
    </row>
    <row r="115" spans="1:10" ht="18.75" customHeight="1" thickBot="1">
      <c r="A115" s="96"/>
      <c r="B115" s="100"/>
      <c r="C115" s="80">
        <v>2026</v>
      </c>
      <c r="D115" s="52">
        <f t="shared" si="25"/>
        <v>203.5</v>
      </c>
      <c r="E115" s="52">
        <v>0</v>
      </c>
      <c r="F115" s="52">
        <v>0</v>
      </c>
      <c r="G115" s="52">
        <v>0</v>
      </c>
      <c r="H115" s="52">
        <v>203.5</v>
      </c>
      <c r="I115" s="52">
        <v>0</v>
      </c>
      <c r="J115" s="155"/>
    </row>
    <row r="116" spans="1:10" ht="18.75" customHeight="1">
      <c r="A116" s="93">
        <v>8</v>
      </c>
      <c r="B116" s="97" t="s">
        <v>36</v>
      </c>
      <c r="C116" s="14">
        <v>2022</v>
      </c>
      <c r="D116" s="15">
        <f t="shared" si="25"/>
        <v>106.2</v>
      </c>
      <c r="E116" s="15">
        <v>0</v>
      </c>
      <c r="F116" s="15">
        <v>0</v>
      </c>
      <c r="G116" s="15">
        <v>0</v>
      </c>
      <c r="H116" s="15">
        <v>106.2</v>
      </c>
      <c r="I116" s="39">
        <v>0</v>
      </c>
      <c r="J116" s="155"/>
    </row>
    <row r="117" spans="1:10" ht="18.75" customHeight="1">
      <c r="A117" s="94"/>
      <c r="B117" s="98"/>
      <c r="C117" s="31">
        <v>2023</v>
      </c>
      <c r="D117" s="28">
        <f t="shared" si="25"/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155"/>
    </row>
    <row r="118" spans="1:10" ht="18.75" customHeight="1">
      <c r="A118" s="94"/>
      <c r="B118" s="98"/>
      <c r="C118" s="31">
        <v>2024</v>
      </c>
      <c r="D118" s="28">
        <f t="shared" si="25"/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155"/>
    </row>
    <row r="119" spans="1:10" ht="18.75" customHeight="1">
      <c r="A119" s="95"/>
      <c r="B119" s="99"/>
      <c r="C119" s="31">
        <v>2025</v>
      </c>
      <c r="D119" s="28">
        <f t="shared" ref="D119" si="32">E119+F119+G119+H119+I119</f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155"/>
    </row>
    <row r="120" spans="1:10" ht="18.75" customHeight="1" thickBot="1">
      <c r="A120" s="96"/>
      <c r="B120" s="100"/>
      <c r="C120" s="80">
        <v>2026</v>
      </c>
      <c r="D120" s="52">
        <f t="shared" si="25"/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155"/>
    </row>
    <row r="121" spans="1:10" ht="18.75" customHeight="1">
      <c r="A121" s="93">
        <v>9</v>
      </c>
      <c r="B121" s="97" t="s">
        <v>37</v>
      </c>
      <c r="C121" s="14">
        <v>2022</v>
      </c>
      <c r="D121" s="15">
        <f t="shared" si="25"/>
        <v>74.5</v>
      </c>
      <c r="E121" s="15">
        <v>0</v>
      </c>
      <c r="F121" s="15">
        <v>0</v>
      </c>
      <c r="G121" s="15">
        <v>0</v>
      </c>
      <c r="H121" s="15">
        <v>74.5</v>
      </c>
      <c r="I121" s="39">
        <v>0</v>
      </c>
      <c r="J121" s="155"/>
    </row>
    <row r="122" spans="1:10" ht="18.75" customHeight="1">
      <c r="A122" s="94"/>
      <c r="B122" s="98"/>
      <c r="C122" s="31">
        <v>2023</v>
      </c>
      <c r="D122" s="28">
        <f t="shared" si="25"/>
        <v>41.1</v>
      </c>
      <c r="E122" s="28">
        <v>0</v>
      </c>
      <c r="F122" s="28">
        <v>0</v>
      </c>
      <c r="G122" s="28">
        <v>0</v>
      </c>
      <c r="H122" s="28">
        <v>41.1</v>
      </c>
      <c r="I122" s="28">
        <v>0</v>
      </c>
      <c r="J122" s="155"/>
    </row>
    <row r="123" spans="1:10" ht="18.75" customHeight="1">
      <c r="A123" s="94"/>
      <c r="B123" s="98"/>
      <c r="C123" s="31">
        <v>2024</v>
      </c>
      <c r="D123" s="28">
        <f t="shared" si="25"/>
        <v>94.6</v>
      </c>
      <c r="E123" s="28">
        <v>0</v>
      </c>
      <c r="F123" s="28">
        <v>0</v>
      </c>
      <c r="G123" s="28">
        <v>0</v>
      </c>
      <c r="H123" s="28">
        <v>94.6</v>
      </c>
      <c r="I123" s="28">
        <v>0</v>
      </c>
      <c r="J123" s="155"/>
    </row>
    <row r="124" spans="1:10" ht="18.75" customHeight="1">
      <c r="A124" s="95"/>
      <c r="B124" s="99"/>
      <c r="C124" s="31">
        <v>2025</v>
      </c>
      <c r="D124" s="28">
        <f t="shared" ref="D124" si="33">E124+F124+G124+H124+I124</f>
        <v>94.4</v>
      </c>
      <c r="E124" s="28">
        <v>0</v>
      </c>
      <c r="F124" s="28">
        <v>0</v>
      </c>
      <c r="G124" s="28">
        <v>0</v>
      </c>
      <c r="H124" s="28">
        <v>94.4</v>
      </c>
      <c r="I124" s="28">
        <v>0</v>
      </c>
      <c r="J124" s="155"/>
    </row>
    <row r="125" spans="1:10" ht="18.75" customHeight="1" thickBot="1">
      <c r="A125" s="96"/>
      <c r="B125" s="100"/>
      <c r="C125" s="80">
        <v>2026</v>
      </c>
      <c r="D125" s="52">
        <f t="shared" si="25"/>
        <v>98.2</v>
      </c>
      <c r="E125" s="52">
        <v>0</v>
      </c>
      <c r="F125" s="52">
        <v>0</v>
      </c>
      <c r="G125" s="52">
        <v>0</v>
      </c>
      <c r="H125" s="52">
        <v>98.2</v>
      </c>
      <c r="I125" s="52">
        <v>0</v>
      </c>
      <c r="J125" s="155"/>
    </row>
    <row r="126" spans="1:10" ht="31.5" customHeight="1">
      <c r="A126" s="93">
        <v>10</v>
      </c>
      <c r="B126" s="97" t="s">
        <v>30</v>
      </c>
      <c r="C126" s="14">
        <v>2022</v>
      </c>
      <c r="D126" s="15">
        <f t="shared" ref="D126:D130" si="34">E126+F126+G126+H126+I126</f>
        <v>54.1</v>
      </c>
      <c r="E126" s="15">
        <v>0</v>
      </c>
      <c r="F126" s="15">
        <v>0</v>
      </c>
      <c r="G126" s="15">
        <v>0</v>
      </c>
      <c r="H126" s="15">
        <v>54.1</v>
      </c>
      <c r="I126" s="39">
        <v>0</v>
      </c>
      <c r="J126" s="155"/>
    </row>
    <row r="127" spans="1:10" ht="31.5" customHeight="1">
      <c r="A127" s="94"/>
      <c r="B127" s="98"/>
      <c r="C127" s="31">
        <v>2023</v>
      </c>
      <c r="D127" s="28">
        <f t="shared" si="34"/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155"/>
    </row>
    <row r="128" spans="1:10" ht="31.5" customHeight="1">
      <c r="A128" s="94"/>
      <c r="B128" s="98"/>
      <c r="C128" s="31">
        <v>2024</v>
      </c>
      <c r="D128" s="28">
        <f t="shared" si="34"/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155"/>
    </row>
    <row r="129" spans="1:10" ht="31.5" customHeight="1">
      <c r="A129" s="95"/>
      <c r="B129" s="99"/>
      <c r="C129" s="31">
        <v>2025</v>
      </c>
      <c r="D129" s="28">
        <f t="shared" si="34"/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155"/>
    </row>
    <row r="130" spans="1:10" ht="31.5" customHeight="1" thickBot="1">
      <c r="A130" s="96"/>
      <c r="B130" s="100"/>
      <c r="C130" s="80">
        <v>2026</v>
      </c>
      <c r="D130" s="52">
        <f t="shared" si="34"/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155"/>
    </row>
    <row r="131" spans="1:10" ht="31.5" customHeight="1">
      <c r="A131" s="93">
        <v>11</v>
      </c>
      <c r="B131" s="97" t="s">
        <v>110</v>
      </c>
      <c r="C131" s="14">
        <v>2022</v>
      </c>
      <c r="D131" s="15">
        <f t="shared" si="25"/>
        <v>0</v>
      </c>
      <c r="E131" s="15">
        <v>0</v>
      </c>
      <c r="F131" s="15">
        <v>0</v>
      </c>
      <c r="G131" s="15">
        <v>0</v>
      </c>
      <c r="H131" s="15">
        <v>0</v>
      </c>
      <c r="I131" s="39">
        <v>0</v>
      </c>
      <c r="J131" s="155"/>
    </row>
    <row r="132" spans="1:10" ht="31.5" customHeight="1">
      <c r="A132" s="94"/>
      <c r="B132" s="98"/>
      <c r="C132" s="31">
        <v>2023</v>
      </c>
      <c r="D132" s="28">
        <f t="shared" si="25"/>
        <v>514.5</v>
      </c>
      <c r="E132" s="28">
        <v>0</v>
      </c>
      <c r="F132" s="28">
        <v>0</v>
      </c>
      <c r="G132" s="28">
        <v>514.5</v>
      </c>
      <c r="H132" s="28">
        <v>0</v>
      </c>
      <c r="I132" s="28">
        <v>0</v>
      </c>
      <c r="J132" s="155"/>
    </row>
    <row r="133" spans="1:10" ht="31.5" customHeight="1">
      <c r="A133" s="94"/>
      <c r="B133" s="98"/>
      <c r="C133" s="31">
        <v>2024</v>
      </c>
      <c r="D133" s="28">
        <f t="shared" si="25"/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155"/>
    </row>
    <row r="134" spans="1:10" ht="31.5" customHeight="1">
      <c r="A134" s="95"/>
      <c r="B134" s="99"/>
      <c r="C134" s="31">
        <v>2025</v>
      </c>
      <c r="D134" s="28">
        <f t="shared" ref="D134" si="35">E134+F134+G134+H134+I134</f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155"/>
    </row>
    <row r="135" spans="1:10" ht="31.5" customHeight="1" thickBot="1">
      <c r="A135" s="96"/>
      <c r="B135" s="100"/>
      <c r="C135" s="80">
        <v>2026</v>
      </c>
      <c r="D135" s="52">
        <f t="shared" si="25"/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155"/>
    </row>
    <row r="136" spans="1:10" s="6" customFormat="1" ht="12.75">
      <c r="A136" s="121" t="s">
        <v>17</v>
      </c>
      <c r="B136" s="122"/>
      <c r="C136" s="41">
        <v>2022</v>
      </c>
      <c r="D136" s="42">
        <f>D81+D101+D106+D111+D116+D121+D131+D91+D126+D96</f>
        <v>732.8</v>
      </c>
      <c r="E136" s="42">
        <f t="shared" ref="E136:I136" si="36">E81+E101+E106+E111+E116+E121+E131</f>
        <v>0</v>
      </c>
      <c r="F136" s="42">
        <f t="shared" si="36"/>
        <v>0</v>
      </c>
      <c r="G136" s="42">
        <f t="shared" si="36"/>
        <v>0</v>
      </c>
      <c r="H136" s="42">
        <f>H81+H101+H106+H111+H116+H121+H131+H91+H96+H126</f>
        <v>732.8</v>
      </c>
      <c r="I136" s="42">
        <f t="shared" si="36"/>
        <v>0</v>
      </c>
      <c r="J136" s="90"/>
    </row>
    <row r="137" spans="1:10" s="6" customFormat="1" ht="12.75">
      <c r="A137" s="106"/>
      <c r="B137" s="107"/>
      <c r="C137" s="13">
        <v>2023</v>
      </c>
      <c r="D137" s="42">
        <f>D82+D102+D107+D112+D117+D122+D132+D92+D127+D97+D87</f>
        <v>1194.6000000000001</v>
      </c>
      <c r="E137" s="8">
        <f t="shared" ref="E137:I137" si="37">E82+E102+E107+E112+E117+E122+E132</f>
        <v>0</v>
      </c>
      <c r="F137" s="8">
        <f t="shared" si="37"/>
        <v>0</v>
      </c>
      <c r="G137" s="8">
        <f t="shared" si="37"/>
        <v>514.5</v>
      </c>
      <c r="H137" s="8">
        <f>H82+H102+H107+H112+H117+H122+H132+H92+H127+H97+H87</f>
        <v>680.1</v>
      </c>
      <c r="I137" s="8">
        <f t="shared" si="37"/>
        <v>0</v>
      </c>
      <c r="J137" s="91"/>
    </row>
    <row r="138" spans="1:10" s="6" customFormat="1" ht="12.75">
      <c r="A138" s="106"/>
      <c r="B138" s="107"/>
      <c r="C138" s="13">
        <v>2024</v>
      </c>
      <c r="D138" s="8">
        <f t="shared" ref="D138:G138" si="38">D83+D103+D108+D113+D118+D123+D133+D93+D128+D98+D88</f>
        <v>693</v>
      </c>
      <c r="E138" s="8">
        <f t="shared" si="38"/>
        <v>0</v>
      </c>
      <c r="F138" s="8">
        <f t="shared" si="38"/>
        <v>0</v>
      </c>
      <c r="G138" s="8">
        <f t="shared" si="38"/>
        <v>0</v>
      </c>
      <c r="H138" s="8">
        <f>H83+H103+H108+H113+H118+H123+H133+H93+H128+H98+H88</f>
        <v>693</v>
      </c>
      <c r="I138" s="8">
        <f t="shared" ref="I138" si="39">I83+I103+I108+I113+I118+I123+I133</f>
        <v>0</v>
      </c>
      <c r="J138" s="91"/>
    </row>
    <row r="139" spans="1:10" s="6" customFormat="1" ht="12.75">
      <c r="A139" s="123"/>
      <c r="B139" s="124"/>
      <c r="C139" s="62">
        <v>2025</v>
      </c>
      <c r="D139" s="8">
        <f t="shared" ref="D139:G139" si="40">D84+D104+D109+D114+D119+D124+D134+D94+D129+D99+D89</f>
        <v>691.69999999999993</v>
      </c>
      <c r="E139" s="70">
        <f t="shared" si="40"/>
        <v>0</v>
      </c>
      <c r="F139" s="70">
        <f t="shared" si="40"/>
        <v>0</v>
      </c>
      <c r="G139" s="70">
        <f t="shared" si="40"/>
        <v>0</v>
      </c>
      <c r="H139" s="70">
        <f>H84+H104+H109+H114+H119+H124+H134+H94+H129+H99+H89</f>
        <v>691.69999999999993</v>
      </c>
      <c r="I139" s="70">
        <f>I84+I104+I109+I114+I119+I124+I134</f>
        <v>0</v>
      </c>
      <c r="J139" s="92"/>
    </row>
    <row r="140" spans="1:10" s="6" customFormat="1" ht="13.5" thickBot="1">
      <c r="A140" s="123"/>
      <c r="B140" s="124"/>
      <c r="C140" s="62">
        <v>2026</v>
      </c>
      <c r="D140" s="70">
        <f t="shared" ref="D140:G140" si="41">D85+D105+D110+D115+D120+D125+D135+D95+D130+D100+D90</f>
        <v>719.5</v>
      </c>
      <c r="E140" s="70">
        <f t="shared" si="41"/>
        <v>0</v>
      </c>
      <c r="F140" s="70">
        <f t="shared" si="41"/>
        <v>0</v>
      </c>
      <c r="G140" s="70">
        <f t="shared" si="41"/>
        <v>0</v>
      </c>
      <c r="H140" s="70">
        <f>H85+H105+H110+H115+H120+H125+H135+H95+H130+H100+H90</f>
        <v>719.5</v>
      </c>
      <c r="I140" s="70">
        <f>I85+I105+I110+I115+I120+I125+I135</f>
        <v>0</v>
      </c>
      <c r="J140" s="92"/>
    </row>
    <row r="141" spans="1:10" s="6" customFormat="1" ht="11.25" customHeight="1">
      <c r="A141" s="104" t="s">
        <v>43</v>
      </c>
      <c r="B141" s="105"/>
      <c r="C141" s="173" t="s">
        <v>108</v>
      </c>
      <c r="D141" s="101">
        <f>D136+D137+D138+D140+D139</f>
        <v>4031.6</v>
      </c>
      <c r="E141" s="101">
        <f t="shared" ref="E141:G141" si="42">E136+E137+E138+E140+E139</f>
        <v>0</v>
      </c>
      <c r="F141" s="101">
        <f t="shared" si="42"/>
        <v>0</v>
      </c>
      <c r="G141" s="101">
        <f t="shared" si="42"/>
        <v>514.5</v>
      </c>
      <c r="H141" s="101">
        <f>H136+H137+H138+H140+H139</f>
        <v>3517.1</v>
      </c>
      <c r="I141" s="101">
        <f t="shared" ref="I141" si="43">I136+I137+I138+I140</f>
        <v>0</v>
      </c>
      <c r="J141" s="90"/>
    </row>
    <row r="142" spans="1:10" s="6" customFormat="1" ht="11.25" customHeight="1">
      <c r="A142" s="106"/>
      <c r="B142" s="107"/>
      <c r="C142" s="126"/>
      <c r="D142" s="102"/>
      <c r="E142" s="102"/>
      <c r="F142" s="102"/>
      <c r="G142" s="102"/>
      <c r="H142" s="102"/>
      <c r="I142" s="102"/>
      <c r="J142" s="91"/>
    </row>
    <row r="143" spans="1:10" s="6" customFormat="1" ht="11.25" customHeight="1">
      <c r="A143" s="106"/>
      <c r="B143" s="107"/>
      <c r="C143" s="126"/>
      <c r="D143" s="102"/>
      <c r="E143" s="102"/>
      <c r="F143" s="102"/>
      <c r="G143" s="102"/>
      <c r="H143" s="102"/>
      <c r="I143" s="102"/>
      <c r="J143" s="91"/>
    </row>
    <row r="144" spans="1:10" s="6" customFormat="1" ht="11.25" customHeight="1" thickBot="1">
      <c r="A144" s="108"/>
      <c r="B144" s="109"/>
      <c r="C144" s="127"/>
      <c r="D144" s="103"/>
      <c r="E144" s="103"/>
      <c r="F144" s="103"/>
      <c r="G144" s="103"/>
      <c r="H144" s="103"/>
      <c r="I144" s="103"/>
      <c r="J144" s="125"/>
    </row>
    <row r="145" spans="1:10" ht="15.75" thickBot="1">
      <c r="A145" s="128" t="s">
        <v>39</v>
      </c>
      <c r="B145" s="129"/>
      <c r="C145" s="129"/>
      <c r="D145" s="129"/>
      <c r="E145" s="129"/>
      <c r="F145" s="129"/>
      <c r="G145" s="129"/>
      <c r="H145" s="129"/>
      <c r="I145" s="129"/>
      <c r="J145" s="130"/>
    </row>
    <row r="146" spans="1:10" ht="17.25" customHeight="1">
      <c r="A146" s="93">
        <v>1</v>
      </c>
      <c r="B146" s="97" t="s">
        <v>91</v>
      </c>
      <c r="C146" s="14">
        <v>2022</v>
      </c>
      <c r="D146" s="15">
        <f t="shared" ref="D146:D150" si="44">E146+F146+G146+H146+I146</f>
        <v>0</v>
      </c>
      <c r="E146" s="15">
        <v>0</v>
      </c>
      <c r="F146" s="15">
        <v>0</v>
      </c>
      <c r="G146" s="15">
        <v>0</v>
      </c>
      <c r="H146" s="15">
        <v>0</v>
      </c>
      <c r="I146" s="33">
        <v>0</v>
      </c>
      <c r="J146" s="174"/>
    </row>
    <row r="147" spans="1:10" ht="17.25" customHeight="1">
      <c r="A147" s="94"/>
      <c r="B147" s="98"/>
      <c r="C147" s="31">
        <v>2023</v>
      </c>
      <c r="D147" s="28">
        <f>E147+F147+G147+H147+I147</f>
        <v>200</v>
      </c>
      <c r="E147" s="28">
        <v>0</v>
      </c>
      <c r="F147" s="28">
        <v>0</v>
      </c>
      <c r="G147" s="28">
        <v>0</v>
      </c>
      <c r="H147" s="28">
        <v>200</v>
      </c>
      <c r="I147" s="34">
        <v>0</v>
      </c>
      <c r="J147" s="172"/>
    </row>
    <row r="148" spans="1:10" ht="17.25" customHeight="1">
      <c r="A148" s="94"/>
      <c r="B148" s="98"/>
      <c r="C148" s="31">
        <v>2024</v>
      </c>
      <c r="D148" s="28">
        <f t="shared" si="44"/>
        <v>0</v>
      </c>
      <c r="E148" s="28">
        <v>0</v>
      </c>
      <c r="F148" s="28">
        <v>0</v>
      </c>
      <c r="G148" s="28">
        <v>0</v>
      </c>
      <c r="H148" s="28">
        <v>0</v>
      </c>
      <c r="I148" s="34">
        <v>0</v>
      </c>
      <c r="J148" s="172"/>
    </row>
    <row r="149" spans="1:10" ht="17.25" customHeight="1">
      <c r="A149" s="95"/>
      <c r="B149" s="99"/>
      <c r="C149" s="31">
        <v>2025</v>
      </c>
      <c r="D149" s="28">
        <f t="shared" si="44"/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172"/>
    </row>
    <row r="150" spans="1:10" ht="17.25" customHeight="1" thickBot="1">
      <c r="A150" s="96"/>
      <c r="B150" s="100"/>
      <c r="C150" s="80">
        <v>2026</v>
      </c>
      <c r="D150" s="52">
        <f t="shared" si="44"/>
        <v>0</v>
      </c>
      <c r="E150" s="52">
        <v>0</v>
      </c>
      <c r="F150" s="52">
        <v>0</v>
      </c>
      <c r="G150" s="52">
        <v>0</v>
      </c>
      <c r="H150" s="52">
        <v>0</v>
      </c>
      <c r="I150" s="81">
        <v>0</v>
      </c>
      <c r="J150" s="153"/>
    </row>
    <row r="151" spans="1:10" ht="17.25" customHeight="1">
      <c r="A151" s="93">
        <v>2</v>
      </c>
      <c r="B151" s="97" t="s">
        <v>40</v>
      </c>
      <c r="C151" s="14">
        <v>2022</v>
      </c>
      <c r="D151" s="15">
        <f t="shared" ref="D151:D185" si="45">E151+F151+G151+H151+I151</f>
        <v>5</v>
      </c>
      <c r="E151" s="15">
        <v>0</v>
      </c>
      <c r="F151" s="15">
        <v>0</v>
      </c>
      <c r="G151" s="15">
        <v>0</v>
      </c>
      <c r="H151" s="15">
        <v>5</v>
      </c>
      <c r="I151" s="33">
        <v>0</v>
      </c>
      <c r="J151" s="131" t="s">
        <v>9</v>
      </c>
    </row>
    <row r="152" spans="1:10" ht="17.25" customHeight="1">
      <c r="A152" s="94"/>
      <c r="B152" s="98"/>
      <c r="C152" s="31">
        <v>2023</v>
      </c>
      <c r="D152" s="28">
        <f t="shared" si="45"/>
        <v>5</v>
      </c>
      <c r="E152" s="28">
        <v>0</v>
      </c>
      <c r="F152" s="28">
        <v>0</v>
      </c>
      <c r="G152" s="28">
        <v>0</v>
      </c>
      <c r="H152" s="28">
        <v>5</v>
      </c>
      <c r="I152" s="34">
        <v>0</v>
      </c>
      <c r="J152" s="132"/>
    </row>
    <row r="153" spans="1:10" ht="17.25" customHeight="1">
      <c r="A153" s="94"/>
      <c r="B153" s="98"/>
      <c r="C153" s="31">
        <v>2024</v>
      </c>
      <c r="D153" s="28">
        <f t="shared" si="45"/>
        <v>5</v>
      </c>
      <c r="E153" s="28">
        <v>0</v>
      </c>
      <c r="F153" s="28">
        <v>0</v>
      </c>
      <c r="G153" s="28">
        <v>0</v>
      </c>
      <c r="H153" s="28">
        <v>5</v>
      </c>
      <c r="I153" s="34">
        <v>0</v>
      </c>
      <c r="J153" s="132"/>
    </row>
    <row r="154" spans="1:10" ht="17.25" customHeight="1">
      <c r="A154" s="95"/>
      <c r="B154" s="99"/>
      <c r="C154" s="31">
        <v>2025</v>
      </c>
      <c r="D154" s="28">
        <f t="shared" ref="D154" si="46">E154+F154+G154+H154+I154</f>
        <v>5</v>
      </c>
      <c r="E154" s="28">
        <v>0</v>
      </c>
      <c r="F154" s="28">
        <v>0</v>
      </c>
      <c r="G154" s="28">
        <v>0</v>
      </c>
      <c r="H154" s="28">
        <v>5</v>
      </c>
      <c r="I154" s="28">
        <v>0</v>
      </c>
      <c r="J154" s="132"/>
    </row>
    <row r="155" spans="1:10" ht="17.25" customHeight="1" thickBot="1">
      <c r="A155" s="96"/>
      <c r="B155" s="100"/>
      <c r="C155" s="80">
        <v>2026</v>
      </c>
      <c r="D155" s="52">
        <f t="shared" si="45"/>
        <v>5</v>
      </c>
      <c r="E155" s="52">
        <v>0</v>
      </c>
      <c r="F155" s="52">
        <v>0</v>
      </c>
      <c r="G155" s="52">
        <v>0</v>
      </c>
      <c r="H155" s="52">
        <v>5</v>
      </c>
      <c r="I155" s="81">
        <v>0</v>
      </c>
      <c r="J155" s="132"/>
    </row>
    <row r="156" spans="1:10" ht="15">
      <c r="A156" s="93">
        <v>3</v>
      </c>
      <c r="B156" s="97" t="s">
        <v>42</v>
      </c>
      <c r="C156" s="14">
        <v>2022</v>
      </c>
      <c r="D156" s="15">
        <f t="shared" ref="D156:D160" si="47">E156+F156+G156+H156+I156</f>
        <v>960.82644000000005</v>
      </c>
      <c r="E156" s="15">
        <v>0</v>
      </c>
      <c r="F156" s="15">
        <v>0</v>
      </c>
      <c r="G156" s="15">
        <v>0</v>
      </c>
      <c r="H156" s="15">
        <v>960.82644000000005</v>
      </c>
      <c r="I156" s="33">
        <v>0</v>
      </c>
      <c r="J156" s="132"/>
    </row>
    <row r="157" spans="1:10" ht="15">
      <c r="A157" s="94"/>
      <c r="B157" s="98"/>
      <c r="C157" s="31">
        <v>2023</v>
      </c>
      <c r="D157" s="28">
        <f t="shared" si="47"/>
        <v>2078.7526499999999</v>
      </c>
      <c r="E157" s="28">
        <v>0</v>
      </c>
      <c r="F157" s="28">
        <f>F162</f>
        <v>126.72723999999999</v>
      </c>
      <c r="G157" s="28">
        <v>0</v>
      </c>
      <c r="H157" s="28">
        <f>1934.629+H162</f>
        <v>1951.52541</v>
      </c>
      <c r="I157" s="34">
        <f>I162</f>
        <v>0.5</v>
      </c>
      <c r="J157" s="132"/>
    </row>
    <row r="158" spans="1:10" ht="15">
      <c r="A158" s="94"/>
      <c r="B158" s="98"/>
      <c r="C158" s="31">
        <v>2024</v>
      </c>
      <c r="D158" s="28">
        <f t="shared" si="47"/>
        <v>1177</v>
      </c>
      <c r="E158" s="28">
        <v>0</v>
      </c>
      <c r="F158" s="28">
        <v>0</v>
      </c>
      <c r="G158" s="28">
        <v>0</v>
      </c>
      <c r="H158" s="28">
        <v>1177</v>
      </c>
      <c r="I158" s="34">
        <v>0</v>
      </c>
      <c r="J158" s="132"/>
    </row>
    <row r="159" spans="1:10" ht="15">
      <c r="A159" s="95"/>
      <c r="B159" s="99"/>
      <c r="C159" s="19">
        <v>2025</v>
      </c>
      <c r="D159" s="28">
        <f t="shared" ref="D159" si="48">E159+F159+G159+H159+I159</f>
        <v>1174.9000000000001</v>
      </c>
      <c r="E159" s="28">
        <v>0</v>
      </c>
      <c r="F159" s="28">
        <v>0</v>
      </c>
      <c r="G159" s="28">
        <v>0</v>
      </c>
      <c r="H159" s="28">
        <v>1174.9000000000001</v>
      </c>
      <c r="I159" s="28">
        <v>0</v>
      </c>
      <c r="J159" s="132"/>
    </row>
    <row r="160" spans="1:10" ht="15.75" thickBot="1">
      <c r="A160" s="95"/>
      <c r="B160" s="99"/>
      <c r="C160" s="19">
        <v>2026</v>
      </c>
      <c r="D160" s="52">
        <f t="shared" si="47"/>
        <v>1221.9000000000001</v>
      </c>
      <c r="E160" s="52">
        <v>0</v>
      </c>
      <c r="F160" s="52">
        <v>0</v>
      </c>
      <c r="G160" s="52">
        <v>0</v>
      </c>
      <c r="H160" s="52">
        <v>1221.9000000000001</v>
      </c>
      <c r="I160" s="81">
        <v>0</v>
      </c>
      <c r="J160" s="132"/>
    </row>
    <row r="161" spans="1:10" ht="41.25" customHeight="1">
      <c r="A161" s="113" t="s">
        <v>111</v>
      </c>
      <c r="B161" s="97" t="s">
        <v>96</v>
      </c>
      <c r="C161" s="14">
        <v>2022</v>
      </c>
      <c r="D161" s="15">
        <f t="shared" si="45"/>
        <v>0</v>
      </c>
      <c r="E161" s="15">
        <v>0</v>
      </c>
      <c r="F161" s="15">
        <v>0</v>
      </c>
      <c r="G161" s="15">
        <v>0</v>
      </c>
      <c r="H161" s="15">
        <v>0</v>
      </c>
      <c r="I161" s="33">
        <v>0</v>
      </c>
      <c r="J161" s="132"/>
    </row>
    <row r="162" spans="1:10" ht="41.25" customHeight="1">
      <c r="A162" s="114"/>
      <c r="B162" s="98"/>
      <c r="C162" s="31">
        <v>2023</v>
      </c>
      <c r="D162" s="28">
        <f t="shared" si="45"/>
        <v>144.12365</v>
      </c>
      <c r="E162" s="28">
        <v>0</v>
      </c>
      <c r="F162" s="28">
        <v>126.72723999999999</v>
      </c>
      <c r="G162" s="28">
        <v>0</v>
      </c>
      <c r="H162" s="28">
        <v>16.896409999999999</v>
      </c>
      <c r="I162" s="34">
        <v>0.5</v>
      </c>
      <c r="J162" s="132"/>
    </row>
    <row r="163" spans="1:10" ht="41.25" customHeight="1">
      <c r="A163" s="114"/>
      <c r="B163" s="98"/>
      <c r="C163" s="31">
        <v>2024</v>
      </c>
      <c r="D163" s="28">
        <f t="shared" si="45"/>
        <v>0</v>
      </c>
      <c r="E163" s="28">
        <v>0</v>
      </c>
      <c r="F163" s="28">
        <v>0</v>
      </c>
      <c r="G163" s="28">
        <v>0</v>
      </c>
      <c r="H163" s="28">
        <v>0</v>
      </c>
      <c r="I163" s="34">
        <v>0</v>
      </c>
      <c r="J163" s="132"/>
    </row>
    <row r="164" spans="1:10" ht="41.25" customHeight="1">
      <c r="A164" s="115"/>
      <c r="B164" s="99"/>
      <c r="C164" s="19">
        <v>2025</v>
      </c>
      <c r="D164" s="28">
        <f t="shared" ref="D164" si="49">E164+F164+G164+H164+I164</f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132"/>
    </row>
    <row r="165" spans="1:10" ht="41.25" customHeight="1" thickBot="1">
      <c r="A165" s="115"/>
      <c r="B165" s="99"/>
      <c r="C165" s="19">
        <v>2026</v>
      </c>
      <c r="D165" s="52">
        <f t="shared" si="45"/>
        <v>0</v>
      </c>
      <c r="E165" s="52">
        <v>0</v>
      </c>
      <c r="F165" s="52">
        <v>0</v>
      </c>
      <c r="G165" s="52">
        <v>0</v>
      </c>
      <c r="H165" s="52">
        <v>0</v>
      </c>
      <c r="I165" s="81">
        <v>0</v>
      </c>
      <c r="J165" s="132"/>
    </row>
    <row r="166" spans="1:10" ht="16.5" customHeight="1">
      <c r="A166" s="93">
        <v>4</v>
      </c>
      <c r="B166" s="97" t="s">
        <v>100</v>
      </c>
      <c r="C166" s="14">
        <v>2022</v>
      </c>
      <c r="D166" s="15">
        <f t="shared" ref="D166:D170" si="50">E166+F166+G166+H166+I166</f>
        <v>55</v>
      </c>
      <c r="E166" s="15">
        <v>0</v>
      </c>
      <c r="F166" s="15">
        <v>0</v>
      </c>
      <c r="G166" s="15">
        <v>0</v>
      </c>
      <c r="H166" s="15">
        <v>55</v>
      </c>
      <c r="I166" s="33">
        <v>0</v>
      </c>
      <c r="J166" s="132"/>
    </row>
    <row r="167" spans="1:10" ht="16.5" customHeight="1">
      <c r="A167" s="94"/>
      <c r="B167" s="98"/>
      <c r="C167" s="31">
        <v>2023</v>
      </c>
      <c r="D167" s="28">
        <f t="shared" si="50"/>
        <v>288.39999999999998</v>
      </c>
      <c r="E167" s="28">
        <v>0</v>
      </c>
      <c r="F167" s="28">
        <v>0</v>
      </c>
      <c r="G167" s="28">
        <v>0</v>
      </c>
      <c r="H167" s="28">
        <v>288.39999999999998</v>
      </c>
      <c r="I167" s="34">
        <v>0</v>
      </c>
      <c r="J167" s="132"/>
    </row>
    <row r="168" spans="1:10" ht="16.5" customHeight="1">
      <c r="A168" s="94"/>
      <c r="B168" s="98"/>
      <c r="C168" s="31">
        <v>2024</v>
      </c>
      <c r="D168" s="28">
        <f t="shared" si="50"/>
        <v>0</v>
      </c>
      <c r="E168" s="28">
        <v>0</v>
      </c>
      <c r="F168" s="28">
        <v>0</v>
      </c>
      <c r="G168" s="28">
        <v>0</v>
      </c>
      <c r="H168" s="28">
        <v>0</v>
      </c>
      <c r="I168" s="34">
        <v>0</v>
      </c>
      <c r="J168" s="132"/>
    </row>
    <row r="169" spans="1:10" ht="16.5" customHeight="1">
      <c r="A169" s="95"/>
      <c r="B169" s="99"/>
      <c r="C169" s="19">
        <v>2025</v>
      </c>
      <c r="D169" s="20">
        <f t="shared" ref="D169" si="51">E169+F169+G169+H169+I169</f>
        <v>0</v>
      </c>
      <c r="E169" s="20">
        <v>0</v>
      </c>
      <c r="F169" s="20">
        <v>0</v>
      </c>
      <c r="G169" s="20">
        <v>0</v>
      </c>
      <c r="H169" s="20">
        <v>0</v>
      </c>
      <c r="I169" s="35">
        <v>0</v>
      </c>
      <c r="J169" s="132"/>
    </row>
    <row r="170" spans="1:10" ht="16.5" customHeight="1" thickBot="1">
      <c r="A170" s="95"/>
      <c r="B170" s="99"/>
      <c r="C170" s="19">
        <v>2026</v>
      </c>
      <c r="D170" s="20">
        <f t="shared" si="50"/>
        <v>0</v>
      </c>
      <c r="E170" s="20">
        <v>0</v>
      </c>
      <c r="F170" s="20">
        <v>0</v>
      </c>
      <c r="G170" s="20">
        <v>0</v>
      </c>
      <c r="H170" s="20">
        <v>0</v>
      </c>
      <c r="I170" s="35">
        <v>0</v>
      </c>
      <c r="J170" s="132"/>
    </row>
    <row r="171" spans="1:10" ht="16.5" customHeight="1">
      <c r="A171" s="93">
        <v>5</v>
      </c>
      <c r="B171" s="97" t="s">
        <v>41</v>
      </c>
      <c r="C171" s="14">
        <v>2022</v>
      </c>
      <c r="D171" s="15">
        <f t="shared" si="45"/>
        <v>630.71320000000003</v>
      </c>
      <c r="E171" s="15">
        <v>0</v>
      </c>
      <c r="F171" s="15">
        <v>0</v>
      </c>
      <c r="G171" s="15">
        <v>0</v>
      </c>
      <c r="H171" s="15">
        <v>630.71320000000003</v>
      </c>
      <c r="I171" s="33">
        <v>0</v>
      </c>
      <c r="J171" s="132"/>
    </row>
    <row r="172" spans="1:10" ht="16.5" customHeight="1">
      <c r="A172" s="94"/>
      <c r="B172" s="98"/>
      <c r="C172" s="31">
        <v>2023</v>
      </c>
      <c r="D172" s="28">
        <f t="shared" si="45"/>
        <v>1067.5999999999999</v>
      </c>
      <c r="E172" s="28">
        <v>0</v>
      </c>
      <c r="F172" s="28">
        <v>0</v>
      </c>
      <c r="G172" s="28">
        <v>0</v>
      </c>
      <c r="H172" s="28">
        <v>1067.5999999999999</v>
      </c>
      <c r="I172" s="34">
        <v>0</v>
      </c>
      <c r="J172" s="132"/>
    </row>
    <row r="173" spans="1:10" ht="16.5" customHeight="1">
      <c r="A173" s="94"/>
      <c r="B173" s="98"/>
      <c r="C173" s="31">
        <v>2024</v>
      </c>
      <c r="D173" s="28">
        <f t="shared" si="45"/>
        <v>621.70000000000005</v>
      </c>
      <c r="E173" s="28">
        <v>0</v>
      </c>
      <c r="F173" s="28">
        <v>0</v>
      </c>
      <c r="G173" s="28">
        <v>0</v>
      </c>
      <c r="H173" s="28">
        <v>621.70000000000005</v>
      </c>
      <c r="I173" s="34">
        <v>0</v>
      </c>
      <c r="J173" s="132"/>
    </row>
    <row r="174" spans="1:10" ht="16.5" customHeight="1">
      <c r="A174" s="95"/>
      <c r="B174" s="99"/>
      <c r="C174" s="19">
        <v>2025</v>
      </c>
      <c r="D174" s="20">
        <f t="shared" ref="D174" si="52">E174+F174+G174+H174+I174</f>
        <v>620.6</v>
      </c>
      <c r="E174" s="20">
        <v>0</v>
      </c>
      <c r="F174" s="20">
        <v>0</v>
      </c>
      <c r="G174" s="20">
        <v>0</v>
      </c>
      <c r="H174" s="20">
        <v>620.6</v>
      </c>
      <c r="I174" s="35">
        <v>0</v>
      </c>
      <c r="J174" s="132"/>
    </row>
    <row r="175" spans="1:10" ht="16.5" customHeight="1" thickBot="1">
      <c r="A175" s="95"/>
      <c r="B175" s="99"/>
      <c r="C175" s="19">
        <v>2026</v>
      </c>
      <c r="D175" s="20">
        <f t="shared" si="45"/>
        <v>645.5</v>
      </c>
      <c r="E175" s="20">
        <v>0</v>
      </c>
      <c r="F175" s="20">
        <v>0</v>
      </c>
      <c r="G175" s="20">
        <v>0</v>
      </c>
      <c r="H175" s="20">
        <v>645.5</v>
      </c>
      <c r="I175" s="35">
        <v>0</v>
      </c>
      <c r="J175" s="132"/>
    </row>
    <row r="176" spans="1:10" ht="18" customHeight="1">
      <c r="A176" s="93">
        <v>6</v>
      </c>
      <c r="B176" s="117" t="s">
        <v>82</v>
      </c>
      <c r="C176" s="14">
        <v>2022</v>
      </c>
      <c r="D176" s="46">
        <f>E176+F176+G176+H176+I176</f>
        <v>473.68421999999998</v>
      </c>
      <c r="E176" s="46">
        <f t="shared" ref="E176:I178" si="53">E181</f>
        <v>0</v>
      </c>
      <c r="F176" s="46">
        <f t="shared" si="53"/>
        <v>450</v>
      </c>
      <c r="G176" s="46">
        <f t="shared" si="53"/>
        <v>0</v>
      </c>
      <c r="H176" s="46">
        <f t="shared" si="53"/>
        <v>23.68422</v>
      </c>
      <c r="I176" s="50">
        <f t="shared" si="53"/>
        <v>0</v>
      </c>
      <c r="J176" s="155"/>
    </row>
    <row r="177" spans="1:10" ht="18" customHeight="1">
      <c r="A177" s="94"/>
      <c r="B177" s="118"/>
      <c r="C177" s="31">
        <v>2023</v>
      </c>
      <c r="D177" s="28">
        <f t="shared" ref="D177:D180" si="54">E177+F177+G177+H177+I177</f>
        <v>0</v>
      </c>
      <c r="E177" s="28">
        <f t="shared" si="53"/>
        <v>0</v>
      </c>
      <c r="F177" s="28">
        <f t="shared" si="53"/>
        <v>0</v>
      </c>
      <c r="G177" s="28">
        <f t="shared" si="53"/>
        <v>0</v>
      </c>
      <c r="H177" s="28">
        <f t="shared" si="53"/>
        <v>0</v>
      </c>
      <c r="I177" s="56">
        <f t="shared" si="53"/>
        <v>0</v>
      </c>
      <c r="J177" s="155"/>
    </row>
    <row r="178" spans="1:10" ht="18" customHeight="1">
      <c r="A178" s="94"/>
      <c r="B178" s="118"/>
      <c r="C178" s="31">
        <v>2024</v>
      </c>
      <c r="D178" s="28">
        <f t="shared" si="54"/>
        <v>0</v>
      </c>
      <c r="E178" s="28">
        <f t="shared" si="53"/>
        <v>0</v>
      </c>
      <c r="F178" s="28">
        <f t="shared" si="53"/>
        <v>0</v>
      </c>
      <c r="G178" s="28">
        <f t="shared" si="53"/>
        <v>0</v>
      </c>
      <c r="H178" s="28">
        <f t="shared" si="53"/>
        <v>0</v>
      </c>
      <c r="I178" s="56">
        <f t="shared" si="53"/>
        <v>0</v>
      </c>
      <c r="J178" s="155"/>
    </row>
    <row r="179" spans="1:10" ht="18" customHeight="1">
      <c r="A179" s="95"/>
      <c r="B179" s="119"/>
      <c r="C179" s="31">
        <v>2025</v>
      </c>
      <c r="D179" s="28">
        <f t="shared" ref="D179" si="55">E179+F179+G179+H179+I179</f>
        <v>0</v>
      </c>
      <c r="E179" s="37">
        <f t="shared" ref="E179" si="56">E183</f>
        <v>0</v>
      </c>
      <c r="F179" s="37">
        <f t="shared" ref="F179" si="57">F183</f>
        <v>0</v>
      </c>
      <c r="G179" s="37">
        <f t="shared" ref="G179" si="58">G183</f>
        <v>0</v>
      </c>
      <c r="H179" s="37">
        <f t="shared" ref="H179:I179" si="59">H183</f>
        <v>0</v>
      </c>
      <c r="I179" s="55">
        <f t="shared" si="59"/>
        <v>0</v>
      </c>
      <c r="J179" s="155"/>
    </row>
    <row r="180" spans="1:10" ht="18" customHeight="1" thickBot="1">
      <c r="A180" s="96"/>
      <c r="B180" s="120"/>
      <c r="C180" s="80">
        <v>2026</v>
      </c>
      <c r="D180" s="52">
        <f t="shared" si="54"/>
        <v>0</v>
      </c>
      <c r="E180" s="37">
        <f>E185</f>
        <v>0</v>
      </c>
      <c r="F180" s="37">
        <f>F185</f>
        <v>0</v>
      </c>
      <c r="G180" s="37">
        <f>G185</f>
        <v>0</v>
      </c>
      <c r="H180" s="37">
        <f>H185</f>
        <v>0</v>
      </c>
      <c r="I180" s="55">
        <f>I185</f>
        <v>0</v>
      </c>
      <c r="J180" s="155"/>
    </row>
    <row r="181" spans="1:10" ht="35.25" customHeight="1">
      <c r="A181" s="113" t="s">
        <v>107</v>
      </c>
      <c r="B181" s="117" t="s">
        <v>83</v>
      </c>
      <c r="C181" s="14">
        <v>2022</v>
      </c>
      <c r="D181" s="15">
        <f t="shared" si="45"/>
        <v>473.68421999999998</v>
      </c>
      <c r="E181" s="15">
        <v>0</v>
      </c>
      <c r="F181" s="15">
        <v>450</v>
      </c>
      <c r="G181" s="15">
        <v>0</v>
      </c>
      <c r="H181" s="15">
        <v>23.68422</v>
      </c>
      <c r="I181" s="39">
        <v>0</v>
      </c>
      <c r="J181" s="155"/>
    </row>
    <row r="182" spans="1:10" ht="35.25" customHeight="1">
      <c r="A182" s="114"/>
      <c r="B182" s="118"/>
      <c r="C182" s="31">
        <v>2023</v>
      </c>
      <c r="D182" s="28">
        <f t="shared" si="45"/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155"/>
    </row>
    <row r="183" spans="1:10" ht="35.25" customHeight="1">
      <c r="A183" s="114"/>
      <c r="B183" s="118"/>
      <c r="C183" s="31">
        <v>2024</v>
      </c>
      <c r="D183" s="28">
        <f t="shared" si="45"/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155"/>
    </row>
    <row r="184" spans="1:10" ht="35.25" customHeight="1">
      <c r="A184" s="115"/>
      <c r="B184" s="119"/>
      <c r="C184" s="19">
        <v>2025</v>
      </c>
      <c r="D184" s="20">
        <f t="shared" ref="D184" si="60">E184+F184+G184+H184+I184</f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155"/>
    </row>
    <row r="185" spans="1:10" ht="35.25" customHeight="1" thickBot="1">
      <c r="A185" s="115"/>
      <c r="B185" s="119"/>
      <c r="C185" s="19">
        <v>2026</v>
      </c>
      <c r="D185" s="20">
        <f t="shared" si="45"/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155"/>
    </row>
    <row r="186" spans="1:10" s="6" customFormat="1" ht="12.75">
      <c r="A186" s="104" t="s">
        <v>17</v>
      </c>
      <c r="B186" s="105"/>
      <c r="C186" s="17">
        <v>2022</v>
      </c>
      <c r="D186" s="18">
        <f t="shared" ref="D186:I186" si="61">D151+D156+D171+D176+D166</f>
        <v>2125.2238600000001</v>
      </c>
      <c r="E186" s="18">
        <f t="shared" si="61"/>
        <v>0</v>
      </c>
      <c r="F186" s="18">
        <f t="shared" si="61"/>
        <v>450</v>
      </c>
      <c r="G186" s="18">
        <f t="shared" si="61"/>
        <v>0</v>
      </c>
      <c r="H186" s="18">
        <f>H151+H156+H171+H176+H166+H146</f>
        <v>1675.2238600000001</v>
      </c>
      <c r="I186" s="18">
        <f t="shared" si="61"/>
        <v>0</v>
      </c>
      <c r="J186" s="90"/>
    </row>
    <row r="187" spans="1:10" s="6" customFormat="1" ht="12.75">
      <c r="A187" s="106"/>
      <c r="B187" s="107"/>
      <c r="C187" s="13">
        <v>2023</v>
      </c>
      <c r="D187" s="8">
        <f>D152+D157+D172+D177+D167+D147</f>
        <v>3639.7526499999999</v>
      </c>
      <c r="E187" s="8">
        <f t="shared" ref="E187:G187" si="62">E152+E157+E172+E177</f>
        <v>0</v>
      </c>
      <c r="F187" s="8">
        <f t="shared" si="62"/>
        <v>126.72723999999999</v>
      </c>
      <c r="G187" s="8">
        <f t="shared" si="62"/>
        <v>0</v>
      </c>
      <c r="H187" s="8">
        <f>H152+H157+H172+H177+H167+H147</f>
        <v>3512.5254099999997</v>
      </c>
      <c r="I187" s="8">
        <f>I152+I157+I172+I177</f>
        <v>0.5</v>
      </c>
      <c r="J187" s="91"/>
    </row>
    <row r="188" spans="1:10" s="6" customFormat="1" ht="13.5" customHeight="1">
      <c r="A188" s="106"/>
      <c r="B188" s="107"/>
      <c r="C188" s="13">
        <v>2024</v>
      </c>
      <c r="D188" s="8">
        <f t="shared" ref="D188:D190" si="63">D153+D158+D173+D178+D168+D148</f>
        <v>1803.7</v>
      </c>
      <c r="E188" s="8">
        <f t="shared" ref="E188:G188" si="64">E153+E158+E173+E178</f>
        <v>0</v>
      </c>
      <c r="F188" s="8">
        <f t="shared" si="64"/>
        <v>0</v>
      </c>
      <c r="G188" s="8">
        <f t="shared" si="64"/>
        <v>0</v>
      </c>
      <c r="H188" s="8">
        <f>H153+H158+H173+H178+H148+H168</f>
        <v>1803.7</v>
      </c>
      <c r="I188" s="8">
        <f>I153+I158+I173+I178</f>
        <v>0</v>
      </c>
      <c r="J188" s="91"/>
    </row>
    <row r="189" spans="1:10" s="6" customFormat="1" ht="12.75">
      <c r="A189" s="123"/>
      <c r="B189" s="124"/>
      <c r="C189" s="13">
        <v>2025</v>
      </c>
      <c r="D189" s="8">
        <f t="shared" si="63"/>
        <v>1800.5</v>
      </c>
      <c r="E189" s="8">
        <f t="shared" ref="E189:G190" si="65">E154+E159+E174+E179</f>
        <v>0</v>
      </c>
      <c r="F189" s="8">
        <f t="shared" si="65"/>
        <v>0</v>
      </c>
      <c r="G189" s="8">
        <f t="shared" si="65"/>
        <v>0</v>
      </c>
      <c r="H189" s="8">
        <f t="shared" ref="H189:H190" si="66">H154+H159+H174+H179+H149+H169</f>
        <v>1800.5</v>
      </c>
      <c r="I189" s="8">
        <f t="shared" ref="I189:I190" si="67">I154+I159+I174+I179</f>
        <v>0</v>
      </c>
      <c r="J189" s="92"/>
    </row>
    <row r="190" spans="1:10" s="6" customFormat="1" ht="13.5" thickBot="1">
      <c r="A190" s="123"/>
      <c r="B190" s="124"/>
      <c r="C190" s="77">
        <v>2026</v>
      </c>
      <c r="D190" s="70">
        <f t="shared" si="63"/>
        <v>1872.4</v>
      </c>
      <c r="E190" s="75">
        <f t="shared" si="65"/>
        <v>0</v>
      </c>
      <c r="F190" s="75">
        <f t="shared" si="65"/>
        <v>0</v>
      </c>
      <c r="G190" s="75">
        <f t="shared" si="65"/>
        <v>0</v>
      </c>
      <c r="H190" s="70">
        <f t="shared" si="66"/>
        <v>1872.4</v>
      </c>
      <c r="I190" s="75">
        <f t="shared" si="67"/>
        <v>0</v>
      </c>
      <c r="J190" s="92"/>
    </row>
    <row r="191" spans="1:10" s="6" customFormat="1" ht="11.25" customHeight="1">
      <c r="A191" s="104" t="s">
        <v>76</v>
      </c>
      <c r="B191" s="105"/>
      <c r="C191" s="173" t="s">
        <v>108</v>
      </c>
      <c r="D191" s="101">
        <f>D186+D187+D188+D190+D189</f>
        <v>11241.576510000001</v>
      </c>
      <c r="E191" s="101">
        <f t="shared" ref="E191:I191" si="68">E186+E187+E188+E190+E189</f>
        <v>0</v>
      </c>
      <c r="F191" s="101">
        <f t="shared" si="68"/>
        <v>576.72723999999994</v>
      </c>
      <c r="G191" s="101">
        <f t="shared" si="68"/>
        <v>0</v>
      </c>
      <c r="H191" s="101">
        <f t="shared" si="68"/>
        <v>10664.349270000001</v>
      </c>
      <c r="I191" s="101">
        <f t="shared" si="68"/>
        <v>0.5</v>
      </c>
      <c r="J191" s="90"/>
    </row>
    <row r="192" spans="1:10" s="6" customFormat="1" ht="11.25" customHeight="1">
      <c r="A192" s="106"/>
      <c r="B192" s="107"/>
      <c r="C192" s="126"/>
      <c r="D192" s="102"/>
      <c r="E192" s="102"/>
      <c r="F192" s="102"/>
      <c r="G192" s="102"/>
      <c r="H192" s="102"/>
      <c r="I192" s="102"/>
      <c r="J192" s="91"/>
    </row>
    <row r="193" spans="1:24" s="6" customFormat="1" ht="11.25" customHeight="1">
      <c r="A193" s="106"/>
      <c r="B193" s="107"/>
      <c r="C193" s="126"/>
      <c r="D193" s="102"/>
      <c r="E193" s="102"/>
      <c r="F193" s="102"/>
      <c r="G193" s="102"/>
      <c r="H193" s="102"/>
      <c r="I193" s="102"/>
      <c r="J193" s="91"/>
    </row>
    <row r="194" spans="1:24" s="6" customFormat="1" ht="11.25" customHeight="1" thickBot="1">
      <c r="A194" s="108"/>
      <c r="B194" s="109"/>
      <c r="C194" s="127"/>
      <c r="D194" s="103"/>
      <c r="E194" s="103"/>
      <c r="F194" s="103"/>
      <c r="G194" s="103"/>
      <c r="H194" s="103"/>
      <c r="I194" s="103"/>
      <c r="J194" s="125"/>
    </row>
    <row r="195" spans="1:24" ht="15.75" thickBot="1">
      <c r="A195" s="128" t="s">
        <v>44</v>
      </c>
      <c r="B195" s="129"/>
      <c r="C195" s="129"/>
      <c r="D195" s="129"/>
      <c r="E195" s="129"/>
      <c r="F195" s="129"/>
      <c r="G195" s="129"/>
      <c r="H195" s="129"/>
      <c r="I195" s="129"/>
      <c r="J195" s="174"/>
    </row>
    <row r="196" spans="1:24" ht="21" customHeight="1">
      <c r="A196" s="93">
        <v>1</v>
      </c>
      <c r="B196" s="97" t="s">
        <v>45</v>
      </c>
      <c r="C196" s="14">
        <v>2022</v>
      </c>
      <c r="D196" s="15">
        <f>E196+F196+G196+H196+I196</f>
        <v>642.6</v>
      </c>
      <c r="E196" s="15">
        <v>0</v>
      </c>
      <c r="F196" s="15">
        <v>0</v>
      </c>
      <c r="G196" s="15">
        <v>0</v>
      </c>
      <c r="H196" s="15">
        <v>642.6</v>
      </c>
      <c r="I196" s="33">
        <v>0</v>
      </c>
      <c r="J196" s="175" t="s">
        <v>9</v>
      </c>
    </row>
    <row r="197" spans="1:24" ht="21" customHeight="1">
      <c r="A197" s="94"/>
      <c r="B197" s="98"/>
      <c r="C197" s="31">
        <v>2023</v>
      </c>
      <c r="D197" s="28">
        <f>E197+F197+G197+H197+I197</f>
        <v>469.3</v>
      </c>
      <c r="E197" s="28">
        <v>0</v>
      </c>
      <c r="F197" s="28">
        <v>0</v>
      </c>
      <c r="G197" s="28">
        <v>0</v>
      </c>
      <c r="H197" s="28">
        <v>469.3</v>
      </c>
      <c r="I197" s="34">
        <v>0</v>
      </c>
      <c r="J197" s="175"/>
    </row>
    <row r="198" spans="1:24" ht="21" customHeight="1">
      <c r="A198" s="94"/>
      <c r="B198" s="98"/>
      <c r="C198" s="31">
        <v>2024</v>
      </c>
      <c r="D198" s="28">
        <f>E198+F198+G198+H198+I198</f>
        <v>469.3</v>
      </c>
      <c r="E198" s="28">
        <v>0</v>
      </c>
      <c r="F198" s="28">
        <v>0</v>
      </c>
      <c r="G198" s="28">
        <v>0</v>
      </c>
      <c r="H198" s="28">
        <v>469.3</v>
      </c>
      <c r="I198" s="34">
        <v>0</v>
      </c>
      <c r="J198" s="175"/>
    </row>
    <row r="199" spans="1:24" ht="21" customHeight="1">
      <c r="A199" s="95"/>
      <c r="B199" s="99"/>
      <c r="C199" s="31">
        <v>2025</v>
      </c>
      <c r="D199" s="28">
        <f>E199+F199+G199+H199+I199</f>
        <v>469.3</v>
      </c>
      <c r="E199" s="28">
        <v>0</v>
      </c>
      <c r="F199" s="28">
        <v>0</v>
      </c>
      <c r="G199" s="28">
        <v>0</v>
      </c>
      <c r="H199" s="28">
        <v>469.3</v>
      </c>
      <c r="I199" s="28">
        <v>0</v>
      </c>
      <c r="J199" s="175"/>
    </row>
    <row r="200" spans="1:24" ht="21" customHeight="1" thickBot="1">
      <c r="A200" s="96"/>
      <c r="B200" s="100"/>
      <c r="C200" s="80">
        <v>2026</v>
      </c>
      <c r="D200" s="52">
        <f>E200+F200+G200+H200+I200</f>
        <v>469.3</v>
      </c>
      <c r="E200" s="52">
        <v>0</v>
      </c>
      <c r="F200" s="52">
        <v>0</v>
      </c>
      <c r="G200" s="52">
        <v>0</v>
      </c>
      <c r="H200" s="52">
        <v>469.3</v>
      </c>
      <c r="I200" s="81">
        <v>0</v>
      </c>
      <c r="J200" s="175"/>
    </row>
    <row r="201" spans="1:24" s="6" customFormat="1" ht="15">
      <c r="A201" s="183">
        <v>2</v>
      </c>
      <c r="B201" s="180" t="s">
        <v>46</v>
      </c>
      <c r="C201" s="14">
        <v>2022</v>
      </c>
      <c r="D201" s="15">
        <f>E201+F201+G201+I201+H201</f>
        <v>3759.4396800000004</v>
      </c>
      <c r="E201" s="46">
        <f>E211</f>
        <v>0</v>
      </c>
      <c r="F201" s="46">
        <f>F211+F206</f>
        <v>700.9</v>
      </c>
      <c r="G201" s="46">
        <f>G211+G206+942.6+300</f>
        <v>1943.5</v>
      </c>
      <c r="H201" s="15">
        <f>1115.03968+H211+H206</f>
        <v>1115.0396800000001</v>
      </c>
      <c r="I201" s="33">
        <f>0+I211</f>
        <v>0</v>
      </c>
      <c r="J201" s="175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s="6" customFormat="1" ht="15">
      <c r="A202" s="184"/>
      <c r="B202" s="181"/>
      <c r="C202" s="31">
        <v>2023</v>
      </c>
      <c r="D202" s="40">
        <f>E202+F202+G202+I202+H202</f>
        <v>4188.9536499999995</v>
      </c>
      <c r="E202" s="28">
        <f>E212</f>
        <v>0</v>
      </c>
      <c r="F202" s="28">
        <f>F212+F207</f>
        <v>791.2</v>
      </c>
      <c r="G202" s="28">
        <f>G212+G207+46.19575</f>
        <v>777.39575000000002</v>
      </c>
      <c r="H202" s="28">
        <f>2617.2+H212+H207</f>
        <v>2620.3579</v>
      </c>
      <c r="I202" s="34">
        <f>0+I212</f>
        <v>0</v>
      </c>
      <c r="J202" s="175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s="6" customFormat="1" ht="15">
      <c r="A203" s="184"/>
      <c r="B203" s="181"/>
      <c r="C203" s="31">
        <v>2024</v>
      </c>
      <c r="D203" s="28">
        <f>E203+F203+G203+I203+H203</f>
        <v>3928.3</v>
      </c>
      <c r="E203" s="28">
        <f>E213</f>
        <v>0</v>
      </c>
      <c r="F203" s="28">
        <f>F213+F208</f>
        <v>668.7</v>
      </c>
      <c r="G203" s="28">
        <f>G213+G208</f>
        <v>668.7</v>
      </c>
      <c r="H203" s="28">
        <f>2590.9+H213+H208</f>
        <v>2590.9</v>
      </c>
      <c r="I203" s="34">
        <f>0+I213</f>
        <v>0</v>
      </c>
      <c r="J203" s="175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s="6" customFormat="1" ht="15">
      <c r="A204" s="184"/>
      <c r="B204" s="181"/>
      <c r="C204" s="19">
        <v>2025</v>
      </c>
      <c r="D204" s="20">
        <f t="shared" ref="D204" si="69">E204+F204+G204+I204+H204</f>
        <v>3923.4</v>
      </c>
      <c r="E204" s="37">
        <f t="shared" ref="E204" si="70">E213</f>
        <v>0</v>
      </c>
      <c r="F204" s="37">
        <f>F213+F208</f>
        <v>668.7</v>
      </c>
      <c r="G204" s="28">
        <f>G213+G208</f>
        <v>668.7</v>
      </c>
      <c r="H204" s="20">
        <f>2586+H213+H208</f>
        <v>2586</v>
      </c>
      <c r="I204" s="35">
        <f>0+I213</f>
        <v>0</v>
      </c>
      <c r="J204" s="175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s="6" customFormat="1" ht="15.75" thickBot="1">
      <c r="A205" s="185"/>
      <c r="B205" s="182"/>
      <c r="C205" s="19">
        <v>2026</v>
      </c>
      <c r="D205" s="20">
        <f t="shared" ref="D205:D210" si="71">E205+F205+G205+I205+H205</f>
        <v>4026.8</v>
      </c>
      <c r="E205" s="37">
        <f>E215</f>
        <v>0</v>
      </c>
      <c r="F205" s="37">
        <f>F215+F210</f>
        <v>668.7</v>
      </c>
      <c r="G205" s="38">
        <f>G215+G210</f>
        <v>668.7</v>
      </c>
      <c r="H205" s="20">
        <v>2689.4</v>
      </c>
      <c r="I205" s="35">
        <f>0+I215</f>
        <v>0</v>
      </c>
      <c r="J205" s="175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s="6" customFormat="1" ht="36" customHeight="1">
      <c r="A206" s="177" t="s">
        <v>48</v>
      </c>
      <c r="B206" s="180" t="s">
        <v>47</v>
      </c>
      <c r="C206" s="14">
        <v>2022</v>
      </c>
      <c r="D206" s="15">
        <f t="shared" si="71"/>
        <v>1401.8</v>
      </c>
      <c r="E206" s="15">
        <v>0</v>
      </c>
      <c r="F206" s="15">
        <v>700.9</v>
      </c>
      <c r="G206" s="15">
        <v>700.9</v>
      </c>
      <c r="H206" s="15">
        <v>0</v>
      </c>
      <c r="I206" s="33">
        <v>0</v>
      </c>
      <c r="J206" s="175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s="6" customFormat="1" ht="15">
      <c r="A207" s="178"/>
      <c r="B207" s="181"/>
      <c r="C207" s="31">
        <v>2023</v>
      </c>
      <c r="D207" s="28">
        <f t="shared" si="71"/>
        <v>1462.4</v>
      </c>
      <c r="E207" s="28">
        <v>0</v>
      </c>
      <c r="F207" s="28">
        <v>731.2</v>
      </c>
      <c r="G207" s="28">
        <v>731.2</v>
      </c>
      <c r="H207" s="28">
        <v>0</v>
      </c>
      <c r="I207" s="34">
        <v>0</v>
      </c>
      <c r="J207" s="175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s="6" customFormat="1" ht="15">
      <c r="A208" s="178"/>
      <c r="B208" s="181"/>
      <c r="C208" s="31">
        <v>2024</v>
      </c>
      <c r="D208" s="28">
        <f t="shared" si="71"/>
        <v>1337.4</v>
      </c>
      <c r="E208" s="28">
        <v>0</v>
      </c>
      <c r="F208" s="28">
        <v>668.7</v>
      </c>
      <c r="G208" s="28">
        <v>668.7</v>
      </c>
      <c r="H208" s="28">
        <v>0</v>
      </c>
      <c r="I208" s="34">
        <v>0</v>
      </c>
      <c r="J208" s="175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s="6" customFormat="1" ht="15">
      <c r="A209" s="178"/>
      <c r="B209" s="181"/>
      <c r="C209" s="31">
        <v>2025</v>
      </c>
      <c r="D209" s="28">
        <f t="shared" ref="D209" si="72">E209+F209+G209+I209+H209</f>
        <v>1337.4</v>
      </c>
      <c r="E209" s="28">
        <v>0</v>
      </c>
      <c r="F209" s="28">
        <v>668.7</v>
      </c>
      <c r="G209" s="28">
        <v>668.7</v>
      </c>
      <c r="H209" s="28">
        <v>0</v>
      </c>
      <c r="I209" s="28">
        <v>0</v>
      </c>
      <c r="J209" s="175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s="6" customFormat="1" ht="15.75" thickBot="1">
      <c r="A210" s="179"/>
      <c r="B210" s="182"/>
      <c r="C210" s="80">
        <v>2026</v>
      </c>
      <c r="D210" s="52">
        <f t="shared" si="71"/>
        <v>1337.4</v>
      </c>
      <c r="E210" s="52">
        <v>0</v>
      </c>
      <c r="F210" s="52">
        <v>668.7</v>
      </c>
      <c r="G210" s="52">
        <v>668.7</v>
      </c>
      <c r="H210" s="52">
        <v>0</v>
      </c>
      <c r="I210" s="81">
        <v>0</v>
      </c>
      <c r="J210" s="175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s="6" customFormat="1" ht="36" customHeight="1">
      <c r="A211" s="177" t="s">
        <v>97</v>
      </c>
      <c r="B211" s="180" t="s">
        <v>98</v>
      </c>
      <c r="C211" s="14">
        <v>2022</v>
      </c>
      <c r="D211" s="15">
        <f t="shared" ref="D211:D215" si="73">E211+F211+G211+I211+H211</f>
        <v>0</v>
      </c>
      <c r="E211" s="15">
        <v>0</v>
      </c>
      <c r="F211" s="15">
        <v>0</v>
      </c>
      <c r="G211" s="15">
        <v>0</v>
      </c>
      <c r="H211" s="15">
        <v>0</v>
      </c>
      <c r="I211" s="33">
        <v>0</v>
      </c>
      <c r="J211" s="175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s="6" customFormat="1" ht="15">
      <c r="A212" s="178"/>
      <c r="B212" s="181"/>
      <c r="C212" s="31">
        <v>2023</v>
      </c>
      <c r="D212" s="28">
        <f t="shared" si="73"/>
        <v>63.157899999999998</v>
      </c>
      <c r="E212" s="28">
        <v>0</v>
      </c>
      <c r="F212" s="28">
        <v>60</v>
      </c>
      <c r="G212" s="28">
        <v>0</v>
      </c>
      <c r="H212" s="28">
        <v>3.1579000000000002</v>
      </c>
      <c r="I212" s="34">
        <v>0</v>
      </c>
      <c r="J212" s="175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s="6" customFormat="1" ht="15">
      <c r="A213" s="178"/>
      <c r="B213" s="181"/>
      <c r="C213" s="31">
        <v>2024</v>
      </c>
      <c r="D213" s="28">
        <f t="shared" si="73"/>
        <v>0</v>
      </c>
      <c r="E213" s="28">
        <v>0</v>
      </c>
      <c r="F213" s="28">
        <v>0</v>
      </c>
      <c r="G213" s="28">
        <v>0</v>
      </c>
      <c r="H213" s="28">
        <v>0</v>
      </c>
      <c r="I213" s="34">
        <v>0</v>
      </c>
      <c r="J213" s="175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s="6" customFormat="1" ht="15">
      <c r="A214" s="178"/>
      <c r="B214" s="181"/>
      <c r="C214" s="31">
        <v>2025</v>
      </c>
      <c r="D214" s="28">
        <f t="shared" ref="D214" si="74">E214+F214+G214+I214+H214</f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175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s="6" customFormat="1" ht="15.75" thickBot="1">
      <c r="A215" s="179"/>
      <c r="B215" s="182"/>
      <c r="C215" s="80">
        <v>2026</v>
      </c>
      <c r="D215" s="52">
        <f t="shared" si="73"/>
        <v>0</v>
      </c>
      <c r="E215" s="52">
        <v>0</v>
      </c>
      <c r="F215" s="52">
        <v>0</v>
      </c>
      <c r="G215" s="52">
        <v>0</v>
      </c>
      <c r="H215" s="52">
        <v>0</v>
      </c>
      <c r="I215" s="81">
        <v>0</v>
      </c>
      <c r="J215" s="175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">
      <c r="A216" s="93">
        <v>3</v>
      </c>
      <c r="B216" s="97" t="s">
        <v>49</v>
      </c>
      <c r="C216" s="14">
        <v>2022</v>
      </c>
      <c r="D216" s="15">
        <f t="shared" ref="D216:D240" si="75">E216+F216+G216+H216+I216</f>
        <v>100.9</v>
      </c>
      <c r="E216" s="15">
        <v>0</v>
      </c>
      <c r="F216" s="15">
        <v>0</v>
      </c>
      <c r="G216" s="15">
        <v>0</v>
      </c>
      <c r="H216" s="15">
        <v>100.9</v>
      </c>
      <c r="I216" s="33">
        <v>0</v>
      </c>
      <c r="J216" s="175"/>
    </row>
    <row r="217" spans="1:24" ht="15">
      <c r="A217" s="94"/>
      <c r="B217" s="98"/>
      <c r="C217" s="31">
        <v>2023</v>
      </c>
      <c r="D217" s="28">
        <v>176.2</v>
      </c>
      <c r="E217" s="28">
        <v>0</v>
      </c>
      <c r="F217" s="28">
        <v>0</v>
      </c>
      <c r="G217" s="28">
        <v>0</v>
      </c>
      <c r="H217" s="28">
        <v>176.2</v>
      </c>
      <c r="I217" s="34">
        <v>0</v>
      </c>
      <c r="J217" s="175"/>
    </row>
    <row r="218" spans="1:24" ht="15">
      <c r="A218" s="94"/>
      <c r="B218" s="98"/>
      <c r="C218" s="31">
        <v>2024</v>
      </c>
      <c r="D218" s="28">
        <f t="shared" si="75"/>
        <v>146.4</v>
      </c>
      <c r="E218" s="28">
        <v>0</v>
      </c>
      <c r="F218" s="28">
        <v>0</v>
      </c>
      <c r="G218" s="28">
        <v>0</v>
      </c>
      <c r="H218" s="28">
        <v>146.4</v>
      </c>
      <c r="I218" s="34">
        <v>0</v>
      </c>
      <c r="J218" s="175"/>
    </row>
    <row r="219" spans="1:24" ht="15">
      <c r="A219" s="95"/>
      <c r="B219" s="99"/>
      <c r="C219" s="31">
        <v>2025</v>
      </c>
      <c r="D219" s="28">
        <f t="shared" ref="D219" si="76">E219+F219+G219+H219+I219</f>
        <v>146</v>
      </c>
      <c r="E219" s="28">
        <v>0</v>
      </c>
      <c r="F219" s="28">
        <v>0</v>
      </c>
      <c r="G219" s="28">
        <v>0</v>
      </c>
      <c r="H219" s="28">
        <v>146</v>
      </c>
      <c r="I219" s="28">
        <v>0</v>
      </c>
      <c r="J219" s="175"/>
    </row>
    <row r="220" spans="1:24" ht="15.75" thickBot="1">
      <c r="A220" s="95"/>
      <c r="B220" s="99"/>
      <c r="C220" s="82">
        <v>2026</v>
      </c>
      <c r="D220" s="52">
        <f t="shared" si="75"/>
        <v>151.9</v>
      </c>
      <c r="E220" s="52">
        <v>0</v>
      </c>
      <c r="F220" s="52">
        <v>0</v>
      </c>
      <c r="G220" s="52">
        <v>0</v>
      </c>
      <c r="H220" s="52">
        <v>151.9</v>
      </c>
      <c r="I220" s="81">
        <v>0</v>
      </c>
      <c r="J220" s="175"/>
    </row>
    <row r="221" spans="1:24" ht="16.5" customHeight="1">
      <c r="A221" s="93">
        <v>4</v>
      </c>
      <c r="B221" s="97" t="s">
        <v>50</v>
      </c>
      <c r="C221" s="14">
        <v>2022</v>
      </c>
      <c r="D221" s="15">
        <f t="shared" si="75"/>
        <v>39.799999999999997</v>
      </c>
      <c r="E221" s="15">
        <v>0</v>
      </c>
      <c r="F221" s="15">
        <v>0</v>
      </c>
      <c r="G221" s="15">
        <v>0</v>
      </c>
      <c r="H221" s="15">
        <v>39.799999999999997</v>
      </c>
      <c r="I221" s="33">
        <v>0</v>
      </c>
      <c r="J221" s="175"/>
    </row>
    <row r="222" spans="1:24" ht="16.5" customHeight="1">
      <c r="A222" s="94"/>
      <c r="B222" s="98"/>
      <c r="C222" s="31">
        <v>2023</v>
      </c>
      <c r="D222" s="28">
        <f t="shared" si="75"/>
        <v>68.7</v>
      </c>
      <c r="E222" s="28">
        <v>0</v>
      </c>
      <c r="F222" s="28">
        <v>0</v>
      </c>
      <c r="G222" s="28">
        <v>0</v>
      </c>
      <c r="H222" s="28">
        <v>68.7</v>
      </c>
      <c r="I222" s="34">
        <v>0</v>
      </c>
      <c r="J222" s="175"/>
    </row>
    <row r="223" spans="1:24" ht="16.5" customHeight="1">
      <c r="A223" s="94"/>
      <c r="B223" s="98"/>
      <c r="C223" s="31">
        <v>2024</v>
      </c>
      <c r="D223" s="28">
        <f t="shared" si="75"/>
        <v>73.8</v>
      </c>
      <c r="E223" s="28">
        <v>0</v>
      </c>
      <c r="F223" s="28">
        <v>0</v>
      </c>
      <c r="G223" s="28">
        <v>0</v>
      </c>
      <c r="H223" s="28">
        <v>73.8</v>
      </c>
      <c r="I223" s="34">
        <v>0</v>
      </c>
      <c r="J223" s="175"/>
    </row>
    <row r="224" spans="1:24" ht="16.5" customHeight="1">
      <c r="A224" s="95"/>
      <c r="B224" s="99"/>
      <c r="C224" s="31">
        <v>2025</v>
      </c>
      <c r="D224" s="28">
        <f t="shared" ref="D224" si="77">E224+F224+G224+H224+I224</f>
        <v>73.599999999999994</v>
      </c>
      <c r="E224" s="28">
        <v>0</v>
      </c>
      <c r="F224" s="28">
        <v>0</v>
      </c>
      <c r="G224" s="28">
        <v>0</v>
      </c>
      <c r="H224" s="28">
        <v>73.599999999999994</v>
      </c>
      <c r="I224" s="28">
        <v>0</v>
      </c>
      <c r="J224" s="175"/>
    </row>
    <row r="225" spans="1:10" ht="16.5" customHeight="1" thickBot="1">
      <c r="A225" s="95"/>
      <c r="B225" s="99"/>
      <c r="C225" s="82">
        <v>2026</v>
      </c>
      <c r="D225" s="38">
        <f t="shared" si="75"/>
        <v>76.5</v>
      </c>
      <c r="E225" s="38">
        <v>0</v>
      </c>
      <c r="F225" s="38">
        <v>0</v>
      </c>
      <c r="G225" s="38">
        <v>0</v>
      </c>
      <c r="H225" s="52">
        <v>76.5</v>
      </c>
      <c r="I225" s="83">
        <v>0</v>
      </c>
      <c r="J225" s="175"/>
    </row>
    <row r="226" spans="1:10" ht="15" customHeight="1">
      <c r="A226" s="93">
        <v>5</v>
      </c>
      <c r="B226" s="117" t="s">
        <v>85</v>
      </c>
      <c r="C226" s="14">
        <v>2022</v>
      </c>
      <c r="D226" s="15">
        <f>E226+F226+G226+H226+I226</f>
        <v>10</v>
      </c>
      <c r="E226" s="46">
        <f>E231</f>
        <v>0</v>
      </c>
      <c r="F226" s="46">
        <v>0</v>
      </c>
      <c r="G226" s="46">
        <v>0</v>
      </c>
      <c r="H226" s="46">
        <v>10</v>
      </c>
      <c r="I226" s="57">
        <v>0</v>
      </c>
      <c r="J226" s="175"/>
    </row>
    <row r="227" spans="1:10" ht="15" customHeight="1">
      <c r="A227" s="94"/>
      <c r="B227" s="118"/>
      <c r="C227" s="31">
        <v>2023</v>
      </c>
      <c r="D227" s="28">
        <f>E227+F227+G227+H227+I227</f>
        <v>59.7</v>
      </c>
      <c r="E227" s="28">
        <f>E232</f>
        <v>0</v>
      </c>
      <c r="F227" s="28">
        <f>F232</f>
        <v>0</v>
      </c>
      <c r="G227" s="28">
        <f>G232</f>
        <v>0</v>
      </c>
      <c r="H227" s="28">
        <v>59.7</v>
      </c>
      <c r="I227" s="58">
        <f>I232</f>
        <v>0</v>
      </c>
      <c r="J227" s="175"/>
    </row>
    <row r="228" spans="1:10" ht="15" customHeight="1">
      <c r="A228" s="94"/>
      <c r="B228" s="118"/>
      <c r="C228" s="31">
        <v>2024</v>
      </c>
      <c r="D228" s="28">
        <f t="shared" ref="D228:D230" si="78">E228+F228+G228+H228+I228</f>
        <v>64.099999999999994</v>
      </c>
      <c r="E228" s="28">
        <f>E233</f>
        <v>0</v>
      </c>
      <c r="F228" s="28">
        <f>F233</f>
        <v>0</v>
      </c>
      <c r="G228" s="28">
        <f>G233</f>
        <v>0</v>
      </c>
      <c r="H228" s="28">
        <v>64.099999999999994</v>
      </c>
      <c r="I228" s="56">
        <f>I233</f>
        <v>0</v>
      </c>
      <c r="J228" s="175"/>
    </row>
    <row r="229" spans="1:10" ht="15" customHeight="1">
      <c r="A229" s="95"/>
      <c r="B229" s="119"/>
      <c r="C229" s="31">
        <v>2025</v>
      </c>
      <c r="D229" s="28">
        <f t="shared" ref="D229" si="79">E229+F229+G229+H229+I229</f>
        <v>64</v>
      </c>
      <c r="E229" s="37">
        <f t="shared" ref="E229:G229" si="80">E233</f>
        <v>0</v>
      </c>
      <c r="F229" s="37">
        <f t="shared" si="80"/>
        <v>0</v>
      </c>
      <c r="G229" s="37">
        <f t="shared" si="80"/>
        <v>0</v>
      </c>
      <c r="H229" s="37">
        <v>64</v>
      </c>
      <c r="I229" s="55">
        <f t="shared" ref="I229" si="81">I233</f>
        <v>0</v>
      </c>
      <c r="J229" s="175"/>
    </row>
    <row r="230" spans="1:10" ht="15" customHeight="1" thickBot="1">
      <c r="A230" s="96"/>
      <c r="B230" s="120"/>
      <c r="C230" s="80">
        <v>2026</v>
      </c>
      <c r="D230" s="52">
        <f t="shared" si="78"/>
        <v>66.599999999999994</v>
      </c>
      <c r="E230" s="37">
        <f>E235</f>
        <v>0</v>
      </c>
      <c r="F230" s="37">
        <f>F235</f>
        <v>0</v>
      </c>
      <c r="G230" s="37">
        <f>G235</f>
        <v>0</v>
      </c>
      <c r="H230" s="52">
        <v>66.599999999999994</v>
      </c>
      <c r="I230" s="59">
        <f>I235</f>
        <v>0</v>
      </c>
      <c r="J230" s="175"/>
    </row>
    <row r="231" spans="1:10" ht="15" customHeight="1">
      <c r="A231" s="93">
        <v>6</v>
      </c>
      <c r="B231" s="117" t="s">
        <v>51</v>
      </c>
      <c r="C231" s="14">
        <v>2022</v>
      </c>
      <c r="D231" s="15">
        <f>E231+F231+G231+H231+I231</f>
        <v>2450.6310000000003</v>
      </c>
      <c r="E231" s="46">
        <f t="shared" ref="E231:F233" si="82">E236</f>
        <v>0</v>
      </c>
      <c r="F231" s="46">
        <f t="shared" si="82"/>
        <v>1054.9000000000001</v>
      </c>
      <c r="G231" s="46">
        <v>1000</v>
      </c>
      <c r="H231" s="46">
        <f>H236+305.329</f>
        <v>384.73099999999999</v>
      </c>
      <c r="I231" s="57">
        <f>I236</f>
        <v>11</v>
      </c>
      <c r="J231" s="175"/>
    </row>
    <row r="232" spans="1:10" ht="15" customHeight="1">
      <c r="A232" s="94"/>
      <c r="B232" s="118"/>
      <c r="C232" s="31">
        <v>2023</v>
      </c>
      <c r="D232" s="28">
        <f>E232+F232+G232+H232+I232</f>
        <v>0</v>
      </c>
      <c r="E232" s="28">
        <f t="shared" si="82"/>
        <v>0</v>
      </c>
      <c r="F232" s="28">
        <f t="shared" si="82"/>
        <v>0</v>
      </c>
      <c r="G232" s="28">
        <f>G237</f>
        <v>0</v>
      </c>
      <c r="H232" s="28">
        <f>H237</f>
        <v>0</v>
      </c>
      <c r="I232" s="58">
        <f>I237</f>
        <v>0</v>
      </c>
      <c r="J232" s="175"/>
    </row>
    <row r="233" spans="1:10" ht="15" customHeight="1">
      <c r="A233" s="94"/>
      <c r="B233" s="118"/>
      <c r="C233" s="31">
        <v>2024</v>
      </c>
      <c r="D233" s="28">
        <f t="shared" si="75"/>
        <v>0</v>
      </c>
      <c r="E233" s="28">
        <f t="shared" si="82"/>
        <v>0</v>
      </c>
      <c r="F233" s="28">
        <f t="shared" si="82"/>
        <v>0</v>
      </c>
      <c r="G233" s="28">
        <f>G238</f>
        <v>0</v>
      </c>
      <c r="H233" s="28">
        <f>H238</f>
        <v>0</v>
      </c>
      <c r="I233" s="58">
        <f>I238</f>
        <v>0</v>
      </c>
      <c r="J233" s="175"/>
    </row>
    <row r="234" spans="1:10" ht="15" customHeight="1">
      <c r="A234" s="95"/>
      <c r="B234" s="119"/>
      <c r="C234" s="31">
        <v>2025</v>
      </c>
      <c r="D234" s="28">
        <f t="shared" ref="D234" si="83">E234+F234+G234+H234+I234</f>
        <v>0</v>
      </c>
      <c r="E234" s="28">
        <f t="shared" ref="E234" si="84">E238</f>
        <v>0</v>
      </c>
      <c r="F234" s="28">
        <f t="shared" ref="F234:G234" si="85">F238</f>
        <v>0</v>
      </c>
      <c r="G234" s="28">
        <f t="shared" si="85"/>
        <v>0</v>
      </c>
      <c r="H234" s="28">
        <f t="shared" ref="H234:I234" si="86">H238</f>
        <v>0</v>
      </c>
      <c r="I234" s="58">
        <f t="shared" si="86"/>
        <v>0</v>
      </c>
      <c r="J234" s="175"/>
    </row>
    <row r="235" spans="1:10" ht="15" customHeight="1" thickBot="1">
      <c r="A235" s="96"/>
      <c r="B235" s="120"/>
      <c r="C235" s="80">
        <v>2026</v>
      </c>
      <c r="D235" s="52">
        <f t="shared" si="75"/>
        <v>0</v>
      </c>
      <c r="E235" s="37">
        <f>E240</f>
        <v>0</v>
      </c>
      <c r="F235" s="37">
        <f>F240</f>
        <v>0</v>
      </c>
      <c r="G235" s="37">
        <f>G240</f>
        <v>0</v>
      </c>
      <c r="H235" s="28">
        <f>H240</f>
        <v>0</v>
      </c>
      <c r="I235" s="58">
        <f>I240</f>
        <v>0</v>
      </c>
      <c r="J235" s="175"/>
    </row>
    <row r="236" spans="1:10" ht="39.75" customHeight="1">
      <c r="A236" s="113" t="s">
        <v>107</v>
      </c>
      <c r="B236" s="117" t="s">
        <v>84</v>
      </c>
      <c r="C236" s="14">
        <v>2022</v>
      </c>
      <c r="D236" s="15">
        <f t="shared" si="75"/>
        <v>1145.3020000000001</v>
      </c>
      <c r="E236" s="15">
        <v>0</v>
      </c>
      <c r="F236" s="15">
        <v>1054.9000000000001</v>
      </c>
      <c r="G236" s="15">
        <v>0</v>
      </c>
      <c r="H236" s="15">
        <v>79.402000000000001</v>
      </c>
      <c r="I236" s="60">
        <v>11</v>
      </c>
      <c r="J236" s="175"/>
    </row>
    <row r="237" spans="1:10" ht="39.75" customHeight="1">
      <c r="A237" s="114"/>
      <c r="B237" s="118"/>
      <c r="C237" s="31">
        <v>2023</v>
      </c>
      <c r="D237" s="28">
        <f t="shared" si="75"/>
        <v>0</v>
      </c>
      <c r="E237" s="28">
        <v>0</v>
      </c>
      <c r="F237" s="28">
        <v>0</v>
      </c>
      <c r="G237" s="28">
        <v>0</v>
      </c>
      <c r="H237" s="28">
        <v>0</v>
      </c>
      <c r="I237" s="34">
        <v>0</v>
      </c>
      <c r="J237" s="175"/>
    </row>
    <row r="238" spans="1:10" ht="39.75" customHeight="1">
      <c r="A238" s="114"/>
      <c r="B238" s="118"/>
      <c r="C238" s="31">
        <v>2024</v>
      </c>
      <c r="D238" s="28">
        <f t="shared" si="75"/>
        <v>0</v>
      </c>
      <c r="E238" s="28">
        <v>0</v>
      </c>
      <c r="F238" s="28">
        <v>0</v>
      </c>
      <c r="G238" s="28">
        <v>0</v>
      </c>
      <c r="H238" s="28">
        <v>0</v>
      </c>
      <c r="I238" s="34">
        <v>0</v>
      </c>
      <c r="J238" s="175"/>
    </row>
    <row r="239" spans="1:10" ht="39.75" customHeight="1">
      <c r="A239" s="115"/>
      <c r="B239" s="119"/>
      <c r="C239" s="19">
        <v>2025</v>
      </c>
      <c r="D239" s="20">
        <f t="shared" ref="D239" si="87">E239+F239+G239+H239+I239</f>
        <v>0</v>
      </c>
      <c r="E239" s="20">
        <v>0</v>
      </c>
      <c r="F239" s="20">
        <v>0</v>
      </c>
      <c r="G239" s="20">
        <v>0</v>
      </c>
      <c r="H239" s="20">
        <v>0</v>
      </c>
      <c r="I239" s="35">
        <v>0</v>
      </c>
      <c r="J239" s="176"/>
    </row>
    <row r="240" spans="1:10" ht="39.75" customHeight="1" thickBot="1">
      <c r="A240" s="115"/>
      <c r="B240" s="119"/>
      <c r="C240" s="19">
        <v>2026</v>
      </c>
      <c r="D240" s="20">
        <f t="shared" si="75"/>
        <v>0</v>
      </c>
      <c r="E240" s="20">
        <v>0</v>
      </c>
      <c r="F240" s="20">
        <v>0</v>
      </c>
      <c r="G240" s="20">
        <v>0</v>
      </c>
      <c r="H240" s="20">
        <v>0</v>
      </c>
      <c r="I240" s="35">
        <v>0</v>
      </c>
      <c r="J240" s="176"/>
    </row>
    <row r="241" spans="1:10" s="6" customFormat="1" ht="12.75">
      <c r="A241" s="104" t="s">
        <v>17</v>
      </c>
      <c r="B241" s="105"/>
      <c r="C241" s="17">
        <v>2022</v>
      </c>
      <c r="D241" s="48">
        <f>D196+D201+D216+D221+D231+D226</f>
        <v>7003.3706800000009</v>
      </c>
      <c r="E241" s="48">
        <f t="shared" ref="E241:G241" si="88">E196+E201+E216+E221+E231</f>
        <v>0</v>
      </c>
      <c r="F241" s="48">
        <f>F196+F201+F216+F221+F231</f>
        <v>1755.8000000000002</v>
      </c>
      <c r="G241" s="48">
        <f t="shared" si="88"/>
        <v>2943.5</v>
      </c>
      <c r="H241" s="48">
        <f>H196+H201+H216+H221+H231+H226</f>
        <v>2293.0706800000003</v>
      </c>
      <c r="I241" s="48">
        <f>I196+I201+I216+I221+I231+I226</f>
        <v>11</v>
      </c>
      <c r="J241" s="90"/>
    </row>
    <row r="242" spans="1:10" s="6" customFormat="1" ht="12.75">
      <c r="A242" s="106"/>
      <c r="B242" s="107"/>
      <c r="C242" s="13">
        <v>2023</v>
      </c>
      <c r="D242" s="8">
        <f>D197+D202+D217+D222+D232+D227</f>
        <v>4962.8536499999991</v>
      </c>
      <c r="E242" s="8">
        <f t="shared" ref="E242" si="89">E197+E202+E217+E222+E232</f>
        <v>0</v>
      </c>
      <c r="F242" s="8">
        <f>F197+F202+F217+F222+F232</f>
        <v>791.2</v>
      </c>
      <c r="G242" s="8">
        <f t="shared" ref="G242" si="90">G197+G202+G217+G222+G232</f>
        <v>777.39575000000002</v>
      </c>
      <c r="H242" s="8">
        <f>H197+H202+H217+H222+H232+H227</f>
        <v>3394.2578999999996</v>
      </c>
      <c r="I242" s="8">
        <f>I197+I202+I217+I222+I232</f>
        <v>0</v>
      </c>
      <c r="J242" s="91"/>
    </row>
    <row r="243" spans="1:10" s="6" customFormat="1" ht="12.75">
      <c r="A243" s="106"/>
      <c r="B243" s="107"/>
      <c r="C243" s="13">
        <v>2024</v>
      </c>
      <c r="D243" s="8">
        <f>D198+D203+D218+D223+D233+D228</f>
        <v>4681.9000000000005</v>
      </c>
      <c r="E243" s="8">
        <f t="shared" ref="E243" si="91">E198+E203+E218+E223+E233</f>
        <v>0</v>
      </c>
      <c r="F243" s="8">
        <f t="shared" ref="F243" si="92">F198+F203+F218+F223+F233</f>
        <v>668.7</v>
      </c>
      <c r="G243" s="8">
        <f t="shared" ref="G243" si="93">G198+G203+G218+G223+G233</f>
        <v>668.7</v>
      </c>
      <c r="H243" s="8">
        <f>H198+H203+H218+H223+H233+H228</f>
        <v>3344.5000000000005</v>
      </c>
      <c r="I243" s="8">
        <f>I198+I203+I218+I223+I233</f>
        <v>0</v>
      </c>
      <c r="J243" s="91"/>
    </row>
    <row r="244" spans="1:10" s="6" customFormat="1" ht="12.75">
      <c r="A244" s="123"/>
      <c r="B244" s="124"/>
      <c r="C244" s="13">
        <v>2025</v>
      </c>
      <c r="D244" s="8">
        <f t="shared" ref="D244" si="94">D199+D204+D219+D224+D234+D229</f>
        <v>4676.3</v>
      </c>
      <c r="E244" s="8">
        <f t="shared" ref="E244:E245" si="95">E199+E204+E219+E224+E234</f>
        <v>0</v>
      </c>
      <c r="F244" s="8">
        <f t="shared" ref="F244:F245" si="96">F199+F204+F219+F224+F234</f>
        <v>668.7</v>
      </c>
      <c r="G244" s="8">
        <f t="shared" ref="G244:G245" si="97">G199+G204+G219+G224+G234</f>
        <v>668.7</v>
      </c>
      <c r="H244" s="8">
        <f t="shared" ref="H244:H245" si="98">H199+H204+H219+H224+H234+H229</f>
        <v>3338.9</v>
      </c>
      <c r="I244" s="42">
        <f>I199+I204+I219+I224+I234</f>
        <v>0</v>
      </c>
      <c r="J244" s="92"/>
    </row>
    <row r="245" spans="1:10" s="6" customFormat="1" ht="13.5" thickBot="1">
      <c r="A245" s="108"/>
      <c r="B245" s="109"/>
      <c r="C245" s="78">
        <v>2026</v>
      </c>
      <c r="D245" s="42">
        <f>D200+D205+D220+D225+D235+D230</f>
        <v>4791.1000000000004</v>
      </c>
      <c r="E245" s="42">
        <f t="shared" si="95"/>
        <v>0</v>
      </c>
      <c r="F245" s="42">
        <f t="shared" si="96"/>
        <v>668.7</v>
      </c>
      <c r="G245" s="42">
        <f t="shared" si="97"/>
        <v>668.7</v>
      </c>
      <c r="H245" s="8">
        <f t="shared" si="98"/>
        <v>3453.7000000000003</v>
      </c>
      <c r="I245" s="42">
        <f>I200+I205+I220+I225+I235</f>
        <v>0</v>
      </c>
      <c r="J245" s="125"/>
    </row>
    <row r="246" spans="1:10" s="6" customFormat="1" ht="11.25" customHeight="1">
      <c r="A246" s="104" t="s">
        <v>52</v>
      </c>
      <c r="B246" s="105"/>
      <c r="C246" s="173" t="s">
        <v>108</v>
      </c>
      <c r="D246" s="101">
        <f>D241+D242+D243+D245+D244</f>
        <v>26115.524330000004</v>
      </c>
      <c r="E246" s="101">
        <f t="shared" ref="E246:I246" si="99">E241+E242+E243+E245+E244</f>
        <v>0</v>
      </c>
      <c r="F246" s="101">
        <f t="shared" si="99"/>
        <v>4553.0999999999995</v>
      </c>
      <c r="G246" s="101">
        <f t="shared" si="99"/>
        <v>5726.99575</v>
      </c>
      <c r="H246" s="101">
        <f t="shared" si="99"/>
        <v>15824.42858</v>
      </c>
      <c r="I246" s="101">
        <f t="shared" si="99"/>
        <v>11</v>
      </c>
      <c r="J246" s="90"/>
    </row>
    <row r="247" spans="1:10" s="6" customFormat="1" ht="11.25" customHeight="1">
      <c r="A247" s="106"/>
      <c r="B247" s="107"/>
      <c r="C247" s="126"/>
      <c r="D247" s="102"/>
      <c r="E247" s="102"/>
      <c r="F247" s="102"/>
      <c r="G247" s="102"/>
      <c r="H247" s="102"/>
      <c r="I247" s="102"/>
      <c r="J247" s="91"/>
    </row>
    <row r="248" spans="1:10" s="6" customFormat="1" ht="11.25" customHeight="1">
      <c r="A248" s="106"/>
      <c r="B248" s="107"/>
      <c r="C248" s="126"/>
      <c r="D248" s="102"/>
      <c r="E248" s="102"/>
      <c r="F248" s="102"/>
      <c r="G248" s="102"/>
      <c r="H248" s="102"/>
      <c r="I248" s="102"/>
      <c r="J248" s="91"/>
    </row>
    <row r="249" spans="1:10" s="6" customFormat="1" ht="11.25" customHeight="1" thickBot="1">
      <c r="A249" s="108"/>
      <c r="B249" s="109"/>
      <c r="C249" s="127"/>
      <c r="D249" s="103"/>
      <c r="E249" s="103"/>
      <c r="F249" s="103"/>
      <c r="G249" s="103"/>
      <c r="H249" s="103"/>
      <c r="I249" s="103"/>
      <c r="J249" s="125"/>
    </row>
    <row r="250" spans="1:10" ht="15.75" thickBot="1">
      <c r="A250" s="128" t="s">
        <v>53</v>
      </c>
      <c r="B250" s="129"/>
      <c r="C250" s="129"/>
      <c r="D250" s="129"/>
      <c r="E250" s="129"/>
      <c r="F250" s="129"/>
      <c r="G250" s="129"/>
      <c r="H250" s="129"/>
      <c r="I250" s="129"/>
      <c r="J250" s="130"/>
    </row>
    <row r="251" spans="1:10" ht="15.75" customHeight="1">
      <c r="A251" s="93">
        <v>1</v>
      </c>
      <c r="B251" s="97" t="s">
        <v>86</v>
      </c>
      <c r="C251" s="14">
        <v>2022</v>
      </c>
      <c r="D251" s="15">
        <f t="shared" ref="D251:D305" si="100">E251+F251+G251+H251+I251</f>
        <v>35</v>
      </c>
      <c r="E251" s="15">
        <v>0</v>
      </c>
      <c r="F251" s="15">
        <v>0</v>
      </c>
      <c r="G251" s="15">
        <v>0</v>
      </c>
      <c r="H251" s="43">
        <v>35</v>
      </c>
      <c r="I251" s="33">
        <v>0</v>
      </c>
      <c r="J251" s="131" t="s">
        <v>9</v>
      </c>
    </row>
    <row r="252" spans="1:10" ht="15.75" customHeight="1">
      <c r="A252" s="94"/>
      <c r="B252" s="98"/>
      <c r="C252" s="31">
        <v>2023</v>
      </c>
      <c r="D252" s="28">
        <f t="shared" si="100"/>
        <v>86.079689999999999</v>
      </c>
      <c r="E252" s="28">
        <v>0</v>
      </c>
      <c r="F252" s="28">
        <v>0</v>
      </c>
      <c r="G252" s="28">
        <v>0</v>
      </c>
      <c r="H252" s="44">
        <v>86.079689999999999</v>
      </c>
      <c r="I252" s="34">
        <v>0</v>
      </c>
      <c r="J252" s="132"/>
    </row>
    <row r="253" spans="1:10" ht="15.75" customHeight="1">
      <c r="A253" s="94"/>
      <c r="B253" s="98"/>
      <c r="C253" s="31">
        <v>2024</v>
      </c>
      <c r="D253" s="28">
        <f t="shared" si="100"/>
        <v>92.1</v>
      </c>
      <c r="E253" s="28">
        <v>0</v>
      </c>
      <c r="F253" s="28">
        <v>0</v>
      </c>
      <c r="G253" s="28">
        <v>0</v>
      </c>
      <c r="H253" s="44">
        <v>92.1</v>
      </c>
      <c r="I253" s="34">
        <v>0</v>
      </c>
      <c r="J253" s="132"/>
    </row>
    <row r="254" spans="1:10" ht="15.75" customHeight="1">
      <c r="A254" s="95"/>
      <c r="B254" s="99"/>
      <c r="C254" s="31">
        <v>2025</v>
      </c>
      <c r="D254" s="28">
        <f t="shared" ref="D254" si="101">E254+F254+G254+H254+I254</f>
        <v>92.7</v>
      </c>
      <c r="E254" s="28">
        <v>0</v>
      </c>
      <c r="F254" s="28">
        <v>0</v>
      </c>
      <c r="G254" s="28">
        <v>0</v>
      </c>
      <c r="H254" s="44">
        <v>92.7</v>
      </c>
      <c r="I254" s="28">
        <v>0</v>
      </c>
      <c r="J254" s="132"/>
    </row>
    <row r="255" spans="1:10" ht="15.75" customHeight="1" thickBot="1">
      <c r="A255" s="96"/>
      <c r="B255" s="100"/>
      <c r="C255" s="80">
        <v>2026</v>
      </c>
      <c r="D255" s="52">
        <f t="shared" si="100"/>
        <v>96.4</v>
      </c>
      <c r="E255" s="52">
        <v>0</v>
      </c>
      <c r="F255" s="52">
        <v>0</v>
      </c>
      <c r="G255" s="52">
        <v>0</v>
      </c>
      <c r="H255" s="84">
        <v>96.4</v>
      </c>
      <c r="I255" s="81">
        <v>0</v>
      </c>
      <c r="J255" s="132"/>
    </row>
    <row r="256" spans="1:10" ht="18" customHeight="1">
      <c r="A256" s="93">
        <v>2</v>
      </c>
      <c r="B256" s="97" t="s">
        <v>54</v>
      </c>
      <c r="C256" s="14">
        <v>2022</v>
      </c>
      <c r="D256" s="15">
        <f t="shared" si="100"/>
        <v>470</v>
      </c>
      <c r="E256" s="15">
        <v>0</v>
      </c>
      <c r="F256" s="15">
        <v>0</v>
      </c>
      <c r="G256" s="15">
        <v>0</v>
      </c>
      <c r="H256" s="43">
        <v>470</v>
      </c>
      <c r="I256" s="33">
        <v>0</v>
      </c>
      <c r="J256" s="132"/>
    </row>
    <row r="257" spans="1:10" ht="18" customHeight="1">
      <c r="A257" s="94"/>
      <c r="B257" s="98"/>
      <c r="C257" s="31">
        <v>2023</v>
      </c>
      <c r="D257" s="28">
        <f t="shared" si="100"/>
        <v>530.70000000000005</v>
      </c>
      <c r="E257" s="28">
        <v>0</v>
      </c>
      <c r="F257" s="28">
        <v>0</v>
      </c>
      <c r="G257" s="28">
        <v>0</v>
      </c>
      <c r="H257" s="44">
        <v>530.70000000000005</v>
      </c>
      <c r="I257" s="34">
        <v>0</v>
      </c>
      <c r="J257" s="132"/>
    </row>
    <row r="258" spans="1:10" ht="18" customHeight="1">
      <c r="A258" s="94"/>
      <c r="B258" s="98"/>
      <c r="C258" s="31">
        <v>2024</v>
      </c>
      <c r="D258" s="28">
        <f t="shared" si="100"/>
        <v>530.70000000000005</v>
      </c>
      <c r="E258" s="28">
        <v>0</v>
      </c>
      <c r="F258" s="28">
        <v>0</v>
      </c>
      <c r="G258" s="28">
        <v>0</v>
      </c>
      <c r="H258" s="44">
        <v>530.70000000000005</v>
      </c>
      <c r="I258" s="34">
        <v>0</v>
      </c>
      <c r="J258" s="132"/>
    </row>
    <row r="259" spans="1:10" ht="18" customHeight="1">
      <c r="A259" s="95"/>
      <c r="B259" s="99"/>
      <c r="C259" s="31">
        <v>2025</v>
      </c>
      <c r="D259" s="28">
        <f t="shared" ref="D259" si="102">E259+F259+G259+H259+I259</f>
        <v>530.70000000000005</v>
      </c>
      <c r="E259" s="28">
        <v>0</v>
      </c>
      <c r="F259" s="28">
        <v>0</v>
      </c>
      <c r="G259" s="28">
        <v>0</v>
      </c>
      <c r="H259" s="44">
        <v>530.70000000000005</v>
      </c>
      <c r="I259" s="28">
        <v>0</v>
      </c>
      <c r="J259" s="132"/>
    </row>
    <row r="260" spans="1:10" ht="18" customHeight="1" thickBot="1">
      <c r="A260" s="95"/>
      <c r="B260" s="99"/>
      <c r="C260" s="82">
        <v>2026</v>
      </c>
      <c r="D260" s="52">
        <f t="shared" si="100"/>
        <v>530.70000000000005</v>
      </c>
      <c r="E260" s="52">
        <v>0</v>
      </c>
      <c r="F260" s="52">
        <v>0</v>
      </c>
      <c r="G260" s="52">
        <v>0</v>
      </c>
      <c r="H260" s="84">
        <v>530.70000000000005</v>
      </c>
      <c r="I260" s="81">
        <v>0</v>
      </c>
      <c r="J260" s="132"/>
    </row>
    <row r="261" spans="1:10" ht="16.5" customHeight="1">
      <c r="A261" s="93">
        <v>3</v>
      </c>
      <c r="B261" s="97" t="s">
        <v>55</v>
      </c>
      <c r="C261" s="14">
        <v>2022</v>
      </c>
      <c r="D261" s="15">
        <f t="shared" si="100"/>
        <v>19.5</v>
      </c>
      <c r="E261" s="15">
        <v>0</v>
      </c>
      <c r="F261" s="15">
        <v>0</v>
      </c>
      <c r="G261" s="15">
        <v>0</v>
      </c>
      <c r="H261" s="43">
        <v>19.5</v>
      </c>
      <c r="I261" s="33">
        <v>0</v>
      </c>
      <c r="J261" s="132"/>
    </row>
    <row r="262" spans="1:10" ht="16.5" customHeight="1">
      <c r="A262" s="94"/>
      <c r="B262" s="98"/>
      <c r="C262" s="31">
        <v>2023</v>
      </c>
      <c r="D262" s="28">
        <f t="shared" si="100"/>
        <v>20.100000000000001</v>
      </c>
      <c r="E262" s="28">
        <v>0</v>
      </c>
      <c r="F262" s="28">
        <v>0</v>
      </c>
      <c r="G262" s="28">
        <v>0</v>
      </c>
      <c r="H262" s="44">
        <v>20.100000000000001</v>
      </c>
      <c r="I262" s="34">
        <v>0</v>
      </c>
      <c r="J262" s="132"/>
    </row>
    <row r="263" spans="1:10" ht="16.5" customHeight="1">
      <c r="A263" s="94"/>
      <c r="B263" s="98"/>
      <c r="C263" s="31">
        <v>2024</v>
      </c>
      <c r="D263" s="28">
        <f t="shared" si="100"/>
        <v>20.100000000000001</v>
      </c>
      <c r="E263" s="28">
        <v>0</v>
      </c>
      <c r="F263" s="28">
        <v>0</v>
      </c>
      <c r="G263" s="28">
        <v>0</v>
      </c>
      <c r="H263" s="44">
        <v>20.100000000000001</v>
      </c>
      <c r="I263" s="34">
        <v>0</v>
      </c>
      <c r="J263" s="132"/>
    </row>
    <row r="264" spans="1:10" ht="16.5" customHeight="1">
      <c r="A264" s="95"/>
      <c r="B264" s="99"/>
      <c r="C264" s="19">
        <v>2025</v>
      </c>
      <c r="D264" s="20">
        <f t="shared" ref="D264" si="103">E264+F264+G264+H264+I264</f>
        <v>20.100000000000001</v>
      </c>
      <c r="E264" s="20">
        <v>0</v>
      </c>
      <c r="F264" s="20">
        <v>0</v>
      </c>
      <c r="G264" s="20">
        <v>0</v>
      </c>
      <c r="H264" s="44">
        <v>20.100000000000001</v>
      </c>
      <c r="I264" s="35">
        <v>0</v>
      </c>
      <c r="J264" s="132"/>
    </row>
    <row r="265" spans="1:10" ht="16.5" customHeight="1" thickBot="1">
      <c r="A265" s="95"/>
      <c r="B265" s="99"/>
      <c r="C265" s="19">
        <v>2026</v>
      </c>
      <c r="D265" s="20">
        <f t="shared" si="100"/>
        <v>20.100000000000001</v>
      </c>
      <c r="E265" s="20">
        <v>0</v>
      </c>
      <c r="F265" s="20">
        <v>0</v>
      </c>
      <c r="G265" s="20">
        <v>0</v>
      </c>
      <c r="H265" s="84">
        <v>20.100000000000001</v>
      </c>
      <c r="I265" s="35">
        <v>0</v>
      </c>
      <c r="J265" s="132"/>
    </row>
    <row r="266" spans="1:10" ht="18.75" customHeight="1">
      <c r="A266" s="93">
        <v>4</v>
      </c>
      <c r="B266" s="97" t="s">
        <v>56</v>
      </c>
      <c r="C266" s="14">
        <v>2022</v>
      </c>
      <c r="D266" s="15">
        <f t="shared" si="100"/>
        <v>38.19</v>
      </c>
      <c r="E266" s="15">
        <v>0</v>
      </c>
      <c r="F266" s="15">
        <v>0</v>
      </c>
      <c r="G266" s="15">
        <v>0</v>
      </c>
      <c r="H266" s="43">
        <v>38.19</v>
      </c>
      <c r="I266" s="39">
        <v>0</v>
      </c>
      <c r="J266" s="155"/>
    </row>
    <row r="267" spans="1:10" ht="18.75" customHeight="1">
      <c r="A267" s="94"/>
      <c r="B267" s="98"/>
      <c r="C267" s="31">
        <v>2023</v>
      </c>
      <c r="D267" s="28">
        <f t="shared" si="100"/>
        <v>39.6</v>
      </c>
      <c r="E267" s="28">
        <v>0</v>
      </c>
      <c r="F267" s="28">
        <v>0</v>
      </c>
      <c r="G267" s="28">
        <v>0</v>
      </c>
      <c r="H267" s="44">
        <v>39.6</v>
      </c>
      <c r="I267" s="28">
        <v>0</v>
      </c>
      <c r="J267" s="155"/>
    </row>
    <row r="268" spans="1:10" ht="18.75" customHeight="1">
      <c r="A268" s="94"/>
      <c r="B268" s="98"/>
      <c r="C268" s="31">
        <v>2024</v>
      </c>
      <c r="D268" s="28">
        <f t="shared" si="100"/>
        <v>39.6</v>
      </c>
      <c r="E268" s="28">
        <v>0</v>
      </c>
      <c r="F268" s="28">
        <v>0</v>
      </c>
      <c r="G268" s="28">
        <v>0</v>
      </c>
      <c r="H268" s="44">
        <v>39.6</v>
      </c>
      <c r="I268" s="28">
        <v>0</v>
      </c>
      <c r="J268" s="155"/>
    </row>
    <row r="269" spans="1:10" ht="18.75" customHeight="1">
      <c r="A269" s="95"/>
      <c r="B269" s="99"/>
      <c r="C269" s="31">
        <v>2025</v>
      </c>
      <c r="D269" s="28">
        <f t="shared" ref="D269" si="104">E269+F269+G269+H269+I269</f>
        <v>39.6</v>
      </c>
      <c r="E269" s="28">
        <v>0</v>
      </c>
      <c r="F269" s="28">
        <v>0</v>
      </c>
      <c r="G269" s="28">
        <v>0</v>
      </c>
      <c r="H269" s="44">
        <v>39.6</v>
      </c>
      <c r="I269" s="28">
        <v>0</v>
      </c>
      <c r="J269" s="155"/>
    </row>
    <row r="270" spans="1:10" ht="18.75" customHeight="1" thickBot="1">
      <c r="A270" s="96"/>
      <c r="B270" s="100"/>
      <c r="C270" s="80">
        <v>2026</v>
      </c>
      <c r="D270" s="52">
        <f t="shared" si="100"/>
        <v>39.6</v>
      </c>
      <c r="E270" s="52">
        <v>0</v>
      </c>
      <c r="F270" s="52">
        <v>0</v>
      </c>
      <c r="G270" s="52">
        <v>0</v>
      </c>
      <c r="H270" s="84">
        <v>39.6</v>
      </c>
      <c r="I270" s="52">
        <v>0</v>
      </c>
      <c r="J270" s="155"/>
    </row>
    <row r="271" spans="1:10" ht="18.75" customHeight="1">
      <c r="A271" s="93">
        <v>5</v>
      </c>
      <c r="B271" s="97" t="s">
        <v>57</v>
      </c>
      <c r="C271" s="14">
        <v>2022</v>
      </c>
      <c r="D271" s="15">
        <f t="shared" si="100"/>
        <v>0</v>
      </c>
      <c r="E271" s="15">
        <v>0</v>
      </c>
      <c r="F271" s="15">
        <v>0</v>
      </c>
      <c r="G271" s="15">
        <v>0</v>
      </c>
      <c r="H271" s="43">
        <v>0</v>
      </c>
      <c r="I271" s="39">
        <v>0</v>
      </c>
      <c r="J271" s="155"/>
    </row>
    <row r="272" spans="1:10" ht="18.75" customHeight="1">
      <c r="A272" s="94"/>
      <c r="B272" s="98"/>
      <c r="C272" s="31">
        <v>2023</v>
      </c>
      <c r="D272" s="28">
        <f t="shared" si="100"/>
        <v>1</v>
      </c>
      <c r="E272" s="28">
        <v>0</v>
      </c>
      <c r="F272" s="28">
        <v>0</v>
      </c>
      <c r="G272" s="28">
        <v>0</v>
      </c>
      <c r="H272" s="44">
        <v>1</v>
      </c>
      <c r="I272" s="28">
        <v>0</v>
      </c>
      <c r="J272" s="155"/>
    </row>
    <row r="273" spans="1:10" ht="18.75" customHeight="1">
      <c r="A273" s="94"/>
      <c r="B273" s="98"/>
      <c r="C273" s="31">
        <v>2024</v>
      </c>
      <c r="D273" s="28">
        <f t="shared" si="100"/>
        <v>1.1000000000000001</v>
      </c>
      <c r="E273" s="28">
        <v>0</v>
      </c>
      <c r="F273" s="28">
        <v>0</v>
      </c>
      <c r="G273" s="28">
        <v>0</v>
      </c>
      <c r="H273" s="44">
        <v>1.1000000000000001</v>
      </c>
      <c r="I273" s="28">
        <v>0</v>
      </c>
      <c r="J273" s="155"/>
    </row>
    <row r="274" spans="1:10" ht="18.75" customHeight="1">
      <c r="A274" s="95"/>
      <c r="B274" s="99"/>
      <c r="C274" s="31">
        <v>2025</v>
      </c>
      <c r="D274" s="28">
        <f t="shared" ref="D274" si="105">E274+F274+G274+H274+I274</f>
        <v>1.1000000000000001</v>
      </c>
      <c r="E274" s="28">
        <v>0</v>
      </c>
      <c r="F274" s="28">
        <v>0</v>
      </c>
      <c r="G274" s="28">
        <v>0</v>
      </c>
      <c r="H274" s="44">
        <v>1.1000000000000001</v>
      </c>
      <c r="I274" s="28">
        <v>0</v>
      </c>
      <c r="J274" s="155"/>
    </row>
    <row r="275" spans="1:10" ht="18.75" customHeight="1" thickBot="1">
      <c r="A275" s="96"/>
      <c r="B275" s="100"/>
      <c r="C275" s="80">
        <v>2026</v>
      </c>
      <c r="D275" s="52">
        <f t="shared" si="100"/>
        <v>1.1000000000000001</v>
      </c>
      <c r="E275" s="52">
        <v>0</v>
      </c>
      <c r="F275" s="52">
        <v>0</v>
      </c>
      <c r="G275" s="52">
        <v>0</v>
      </c>
      <c r="H275" s="84">
        <v>1.1000000000000001</v>
      </c>
      <c r="I275" s="52">
        <v>0</v>
      </c>
      <c r="J275" s="155"/>
    </row>
    <row r="276" spans="1:10" ht="18.75" customHeight="1">
      <c r="A276" s="93">
        <v>6</v>
      </c>
      <c r="B276" s="117" t="s">
        <v>58</v>
      </c>
      <c r="C276" s="73">
        <v>2022</v>
      </c>
      <c r="D276" s="15">
        <f t="shared" si="100"/>
        <v>219.9</v>
      </c>
      <c r="E276" s="15">
        <v>0</v>
      </c>
      <c r="F276" s="15">
        <v>0</v>
      </c>
      <c r="G276" s="15">
        <v>0</v>
      </c>
      <c r="H276" s="43">
        <v>219.9</v>
      </c>
      <c r="I276" s="39">
        <v>0</v>
      </c>
      <c r="J276" s="155"/>
    </row>
    <row r="277" spans="1:10" ht="18.75" customHeight="1">
      <c r="A277" s="94"/>
      <c r="B277" s="118"/>
      <c r="C277" s="74">
        <v>2023</v>
      </c>
      <c r="D277" s="28">
        <f t="shared" si="100"/>
        <v>1612.337</v>
      </c>
      <c r="E277" s="28">
        <v>0</v>
      </c>
      <c r="F277" s="28">
        <f>F282</f>
        <v>1050.4000000000001</v>
      </c>
      <c r="G277" s="28">
        <v>0</v>
      </c>
      <c r="H277" s="44">
        <f>415.7+H282</f>
        <v>558.93700000000001</v>
      </c>
      <c r="I277" s="28">
        <f>I282</f>
        <v>3</v>
      </c>
      <c r="J277" s="155"/>
    </row>
    <row r="278" spans="1:10" ht="18.75" customHeight="1">
      <c r="A278" s="94"/>
      <c r="B278" s="118"/>
      <c r="C278" s="74">
        <v>2024</v>
      </c>
      <c r="D278" s="28">
        <f t="shared" si="100"/>
        <v>331.3</v>
      </c>
      <c r="E278" s="28">
        <v>0</v>
      </c>
      <c r="F278" s="28">
        <v>0</v>
      </c>
      <c r="G278" s="28">
        <v>0</v>
      </c>
      <c r="H278" s="44">
        <v>331.3</v>
      </c>
      <c r="I278" s="28">
        <v>0</v>
      </c>
      <c r="J278" s="155"/>
    </row>
    <row r="279" spans="1:10" ht="18.75" customHeight="1">
      <c r="A279" s="95"/>
      <c r="B279" s="119"/>
      <c r="C279" s="74">
        <v>2025</v>
      </c>
      <c r="D279" s="28">
        <f t="shared" ref="D279" si="106">E279+F279+G279+H279+I279</f>
        <v>330.7</v>
      </c>
      <c r="E279" s="28">
        <v>0</v>
      </c>
      <c r="F279" s="28">
        <v>0</v>
      </c>
      <c r="G279" s="28">
        <v>0</v>
      </c>
      <c r="H279" s="44">
        <v>330.7</v>
      </c>
      <c r="I279" s="28">
        <v>0</v>
      </c>
      <c r="J279" s="155"/>
    </row>
    <row r="280" spans="1:10" ht="18.75" customHeight="1" thickBot="1">
      <c r="A280" s="96"/>
      <c r="B280" s="120"/>
      <c r="C280" s="85">
        <v>2026</v>
      </c>
      <c r="D280" s="52">
        <f t="shared" si="100"/>
        <v>343.9</v>
      </c>
      <c r="E280" s="52">
        <v>0</v>
      </c>
      <c r="F280" s="52">
        <v>0</v>
      </c>
      <c r="G280" s="52">
        <v>0</v>
      </c>
      <c r="H280" s="84">
        <v>343.9</v>
      </c>
      <c r="I280" s="52">
        <v>0</v>
      </c>
      <c r="J280" s="155"/>
    </row>
    <row r="281" spans="1:10" ht="37.5" customHeight="1">
      <c r="A281" s="113" t="s">
        <v>107</v>
      </c>
      <c r="B281" s="117" t="s">
        <v>99</v>
      </c>
      <c r="C281" s="73">
        <v>2022</v>
      </c>
      <c r="D281" s="15">
        <f t="shared" si="100"/>
        <v>0</v>
      </c>
      <c r="E281" s="15">
        <v>0</v>
      </c>
      <c r="F281" s="15">
        <v>0</v>
      </c>
      <c r="G281" s="15">
        <v>0</v>
      </c>
      <c r="H281" s="15">
        <v>0</v>
      </c>
      <c r="I281" s="39">
        <v>0</v>
      </c>
      <c r="J281" s="155"/>
    </row>
    <row r="282" spans="1:10" ht="37.5" customHeight="1">
      <c r="A282" s="114"/>
      <c r="B282" s="118"/>
      <c r="C282" s="74">
        <v>2023</v>
      </c>
      <c r="D282" s="28">
        <f t="shared" si="100"/>
        <v>1196.6370000000002</v>
      </c>
      <c r="E282" s="28">
        <v>0</v>
      </c>
      <c r="F282" s="28">
        <v>1050.4000000000001</v>
      </c>
      <c r="G282" s="28">
        <v>0</v>
      </c>
      <c r="H282" s="28">
        <v>143.23699999999999</v>
      </c>
      <c r="I282" s="28">
        <v>3</v>
      </c>
      <c r="J282" s="155"/>
    </row>
    <row r="283" spans="1:10" ht="37.5" customHeight="1">
      <c r="A283" s="114"/>
      <c r="B283" s="118"/>
      <c r="C283" s="74">
        <v>2024</v>
      </c>
      <c r="D283" s="28">
        <f t="shared" si="100"/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155"/>
    </row>
    <row r="284" spans="1:10" ht="37.5" customHeight="1">
      <c r="A284" s="115"/>
      <c r="B284" s="119"/>
      <c r="C284" s="74">
        <v>2025</v>
      </c>
      <c r="D284" s="28">
        <f t="shared" ref="D284" si="107">E284+F284+G284+H284+I284</f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155"/>
    </row>
    <row r="285" spans="1:10" ht="37.5" customHeight="1" thickBot="1">
      <c r="A285" s="116"/>
      <c r="B285" s="120"/>
      <c r="C285" s="85">
        <v>2026</v>
      </c>
      <c r="D285" s="52">
        <f t="shared" si="100"/>
        <v>0</v>
      </c>
      <c r="E285" s="52">
        <v>0</v>
      </c>
      <c r="F285" s="52">
        <v>0</v>
      </c>
      <c r="G285" s="52">
        <v>0</v>
      </c>
      <c r="H285" s="52">
        <v>0</v>
      </c>
      <c r="I285" s="52">
        <v>0</v>
      </c>
      <c r="J285" s="155"/>
    </row>
    <row r="286" spans="1:10" ht="18.75" customHeight="1">
      <c r="A286" s="93">
        <v>7</v>
      </c>
      <c r="B286" s="97" t="s">
        <v>91</v>
      </c>
      <c r="C286" s="14">
        <v>2022</v>
      </c>
      <c r="D286" s="15">
        <f t="shared" ref="D286:D290" si="108">E286+F286+G286+H286+I286</f>
        <v>0</v>
      </c>
      <c r="E286" s="15">
        <v>0</v>
      </c>
      <c r="F286" s="15">
        <v>0</v>
      </c>
      <c r="G286" s="15">
        <v>0</v>
      </c>
      <c r="H286" s="43">
        <v>0</v>
      </c>
      <c r="I286" s="39">
        <v>0</v>
      </c>
      <c r="J286" s="155"/>
    </row>
    <row r="287" spans="1:10" ht="18.75" customHeight="1">
      <c r="A287" s="94"/>
      <c r="B287" s="98"/>
      <c r="C287" s="31">
        <v>2023</v>
      </c>
      <c r="D287" s="28">
        <f t="shared" si="108"/>
        <v>15</v>
      </c>
      <c r="E287" s="28">
        <v>0</v>
      </c>
      <c r="F287" s="28">
        <v>0</v>
      </c>
      <c r="G287" s="28">
        <v>0</v>
      </c>
      <c r="H287" s="44">
        <v>15</v>
      </c>
      <c r="I287" s="28">
        <v>0</v>
      </c>
      <c r="J287" s="155"/>
    </row>
    <row r="288" spans="1:10" ht="18.75" customHeight="1">
      <c r="A288" s="94"/>
      <c r="B288" s="98"/>
      <c r="C288" s="31">
        <v>2024</v>
      </c>
      <c r="D288" s="28">
        <f t="shared" si="108"/>
        <v>0</v>
      </c>
      <c r="E288" s="28">
        <v>0</v>
      </c>
      <c r="F288" s="28">
        <v>0</v>
      </c>
      <c r="G288" s="28">
        <v>0</v>
      </c>
      <c r="H288" s="44">
        <v>0</v>
      </c>
      <c r="I288" s="28">
        <v>0</v>
      </c>
      <c r="J288" s="155"/>
    </row>
    <row r="289" spans="1:10" ht="18.75" customHeight="1">
      <c r="A289" s="95"/>
      <c r="B289" s="99"/>
      <c r="C289" s="31">
        <v>2025</v>
      </c>
      <c r="D289" s="28">
        <f t="shared" ref="D289" si="109">E289+F289+G289+H289+I289</f>
        <v>0</v>
      </c>
      <c r="E289" s="28">
        <v>0</v>
      </c>
      <c r="F289" s="28">
        <v>0</v>
      </c>
      <c r="G289" s="28">
        <v>0</v>
      </c>
      <c r="H289" s="44">
        <v>0</v>
      </c>
      <c r="I289" s="28">
        <v>0</v>
      </c>
      <c r="J289" s="155"/>
    </row>
    <row r="290" spans="1:10" ht="18.75" customHeight="1" thickBot="1">
      <c r="A290" s="96"/>
      <c r="B290" s="100"/>
      <c r="C290" s="80">
        <v>2026</v>
      </c>
      <c r="D290" s="52">
        <f t="shared" si="108"/>
        <v>0</v>
      </c>
      <c r="E290" s="52">
        <v>0</v>
      </c>
      <c r="F290" s="52">
        <v>0</v>
      </c>
      <c r="G290" s="52">
        <v>0</v>
      </c>
      <c r="H290" s="84">
        <v>0</v>
      </c>
      <c r="I290" s="52">
        <v>0</v>
      </c>
      <c r="J290" s="155"/>
    </row>
    <row r="291" spans="1:10" ht="18.75" customHeight="1">
      <c r="A291" s="93">
        <v>8</v>
      </c>
      <c r="B291" s="97" t="s">
        <v>59</v>
      </c>
      <c r="C291" s="14">
        <v>2022</v>
      </c>
      <c r="D291" s="15">
        <f t="shared" si="100"/>
        <v>10</v>
      </c>
      <c r="E291" s="15">
        <v>0</v>
      </c>
      <c r="F291" s="15">
        <v>0</v>
      </c>
      <c r="G291" s="15">
        <v>0</v>
      </c>
      <c r="H291" s="43">
        <v>10</v>
      </c>
      <c r="I291" s="39">
        <v>0</v>
      </c>
      <c r="J291" s="155"/>
    </row>
    <row r="292" spans="1:10" ht="18.75" customHeight="1">
      <c r="A292" s="94"/>
      <c r="B292" s="98"/>
      <c r="C292" s="31">
        <v>2023</v>
      </c>
      <c r="D292" s="28">
        <f t="shared" si="100"/>
        <v>10</v>
      </c>
      <c r="E292" s="28">
        <v>0</v>
      </c>
      <c r="F292" s="28">
        <v>0</v>
      </c>
      <c r="G292" s="28">
        <v>0</v>
      </c>
      <c r="H292" s="44">
        <v>10</v>
      </c>
      <c r="I292" s="28">
        <v>0</v>
      </c>
      <c r="J292" s="155"/>
    </row>
    <row r="293" spans="1:10" ht="18.75" customHeight="1">
      <c r="A293" s="94"/>
      <c r="B293" s="98"/>
      <c r="C293" s="31">
        <v>2024</v>
      </c>
      <c r="D293" s="28">
        <f t="shared" si="100"/>
        <v>10</v>
      </c>
      <c r="E293" s="28">
        <v>0</v>
      </c>
      <c r="F293" s="28">
        <v>0</v>
      </c>
      <c r="G293" s="28">
        <v>0</v>
      </c>
      <c r="H293" s="44">
        <v>10</v>
      </c>
      <c r="I293" s="28">
        <v>0</v>
      </c>
      <c r="J293" s="155"/>
    </row>
    <row r="294" spans="1:10" ht="18.75" customHeight="1">
      <c r="A294" s="95"/>
      <c r="B294" s="99"/>
      <c r="C294" s="31">
        <v>2025</v>
      </c>
      <c r="D294" s="28">
        <f t="shared" ref="D294" si="110">E294+F294+G294+H294+I294</f>
        <v>10</v>
      </c>
      <c r="E294" s="28">
        <v>0</v>
      </c>
      <c r="F294" s="28">
        <v>0</v>
      </c>
      <c r="G294" s="28">
        <v>0</v>
      </c>
      <c r="H294" s="44">
        <v>10</v>
      </c>
      <c r="I294" s="28">
        <v>0</v>
      </c>
      <c r="J294" s="155"/>
    </row>
    <row r="295" spans="1:10" ht="18.75" customHeight="1" thickBot="1">
      <c r="A295" s="96"/>
      <c r="B295" s="100"/>
      <c r="C295" s="80">
        <v>2026</v>
      </c>
      <c r="D295" s="52">
        <f t="shared" si="100"/>
        <v>10</v>
      </c>
      <c r="E295" s="52">
        <v>0</v>
      </c>
      <c r="F295" s="52">
        <v>0</v>
      </c>
      <c r="G295" s="52">
        <v>0</v>
      </c>
      <c r="H295" s="84">
        <v>10</v>
      </c>
      <c r="I295" s="52">
        <v>0</v>
      </c>
      <c r="J295" s="155"/>
    </row>
    <row r="296" spans="1:10" ht="18" customHeight="1">
      <c r="A296" s="93">
        <v>9</v>
      </c>
      <c r="B296" s="97" t="s">
        <v>60</v>
      </c>
      <c r="C296" s="14">
        <v>2022</v>
      </c>
      <c r="D296" s="15">
        <f t="shared" ref="D296:D300" si="111">E296+F296+G296+H296+I296</f>
        <v>154.1</v>
      </c>
      <c r="E296" s="43">
        <v>154.1</v>
      </c>
      <c r="F296" s="15">
        <v>0</v>
      </c>
      <c r="G296" s="15">
        <v>0</v>
      </c>
      <c r="H296" s="43">
        <v>0</v>
      </c>
      <c r="I296" s="39">
        <v>0</v>
      </c>
      <c r="J296" s="155"/>
    </row>
    <row r="297" spans="1:10" ht="18.75" customHeight="1">
      <c r="A297" s="94"/>
      <c r="B297" s="98"/>
      <c r="C297" s="31">
        <v>2023</v>
      </c>
      <c r="D297" s="28">
        <f t="shared" si="111"/>
        <v>161.69999999999999</v>
      </c>
      <c r="E297" s="44">
        <v>161.69999999999999</v>
      </c>
      <c r="F297" s="28">
        <v>0</v>
      </c>
      <c r="G297" s="28">
        <v>0</v>
      </c>
      <c r="H297" s="44">
        <v>0</v>
      </c>
      <c r="I297" s="28">
        <v>0</v>
      </c>
      <c r="J297" s="155"/>
    </row>
    <row r="298" spans="1:10" ht="18.75" customHeight="1">
      <c r="A298" s="94"/>
      <c r="B298" s="98"/>
      <c r="C298" s="31">
        <v>2024</v>
      </c>
      <c r="D298" s="28">
        <f t="shared" si="111"/>
        <v>168.6</v>
      </c>
      <c r="E298" s="44">
        <v>168.6</v>
      </c>
      <c r="F298" s="28">
        <v>0</v>
      </c>
      <c r="G298" s="28">
        <v>0</v>
      </c>
      <c r="H298" s="44">
        <v>0</v>
      </c>
      <c r="I298" s="28">
        <v>0</v>
      </c>
      <c r="J298" s="155"/>
    </row>
    <row r="299" spans="1:10" ht="18.75" customHeight="1">
      <c r="A299" s="95"/>
      <c r="B299" s="99"/>
      <c r="C299" s="31">
        <v>2025</v>
      </c>
      <c r="D299" s="28">
        <f t="shared" ref="D299" si="112">E299+F299+G299+H299+I299</f>
        <v>174.3</v>
      </c>
      <c r="E299" s="44">
        <v>174.3</v>
      </c>
      <c r="F299" s="28">
        <v>0</v>
      </c>
      <c r="G299" s="28">
        <v>0</v>
      </c>
      <c r="H299" s="44">
        <v>0</v>
      </c>
      <c r="I299" s="28">
        <v>0</v>
      </c>
      <c r="J299" s="155"/>
    </row>
    <row r="300" spans="1:10" ht="18.75" customHeight="1" thickBot="1">
      <c r="A300" s="96"/>
      <c r="B300" s="100"/>
      <c r="C300" s="80">
        <v>2026</v>
      </c>
      <c r="D300" s="52">
        <f t="shared" si="111"/>
        <v>181.2</v>
      </c>
      <c r="E300" s="84">
        <v>181.2</v>
      </c>
      <c r="F300" s="52">
        <v>0</v>
      </c>
      <c r="G300" s="52">
        <v>0</v>
      </c>
      <c r="H300" s="84">
        <v>0</v>
      </c>
      <c r="I300" s="52">
        <v>0</v>
      </c>
      <c r="J300" s="155"/>
    </row>
    <row r="301" spans="1:10" ht="18" customHeight="1">
      <c r="A301" s="93">
        <v>10</v>
      </c>
      <c r="B301" s="97" t="s">
        <v>101</v>
      </c>
      <c r="C301" s="14">
        <v>2022</v>
      </c>
      <c r="D301" s="15">
        <f t="shared" si="100"/>
        <v>113.39700000000001</v>
      </c>
      <c r="E301" s="43">
        <v>0</v>
      </c>
      <c r="F301" s="15">
        <v>113.39700000000001</v>
      </c>
      <c r="G301" s="15">
        <v>0</v>
      </c>
      <c r="H301" s="43">
        <v>0</v>
      </c>
      <c r="I301" s="39">
        <v>0</v>
      </c>
      <c r="J301" s="155"/>
    </row>
    <row r="302" spans="1:10" ht="18.75" customHeight="1">
      <c r="A302" s="94"/>
      <c r="B302" s="98"/>
      <c r="C302" s="31">
        <v>2023</v>
      </c>
      <c r="D302" s="28">
        <f t="shared" si="100"/>
        <v>0</v>
      </c>
      <c r="E302" s="44">
        <v>0</v>
      </c>
      <c r="F302" s="28">
        <v>0</v>
      </c>
      <c r="G302" s="28">
        <v>0</v>
      </c>
      <c r="H302" s="44">
        <v>0</v>
      </c>
      <c r="I302" s="28">
        <v>0</v>
      </c>
      <c r="J302" s="155"/>
    </row>
    <row r="303" spans="1:10" ht="18.75" customHeight="1">
      <c r="A303" s="94"/>
      <c r="B303" s="98"/>
      <c r="C303" s="31">
        <v>2024</v>
      </c>
      <c r="D303" s="28">
        <f t="shared" si="100"/>
        <v>0</v>
      </c>
      <c r="E303" s="44">
        <v>0</v>
      </c>
      <c r="F303" s="28">
        <v>0</v>
      </c>
      <c r="G303" s="28">
        <v>0</v>
      </c>
      <c r="H303" s="44">
        <v>0</v>
      </c>
      <c r="I303" s="28">
        <v>0</v>
      </c>
      <c r="J303" s="155"/>
    </row>
    <row r="304" spans="1:10" ht="18.75" customHeight="1">
      <c r="A304" s="95"/>
      <c r="B304" s="99"/>
      <c r="C304" s="31">
        <v>2025</v>
      </c>
      <c r="D304" s="28">
        <f t="shared" ref="D304" si="113">E304+F304+G304+H304+I304</f>
        <v>0</v>
      </c>
      <c r="E304" s="44">
        <v>0</v>
      </c>
      <c r="F304" s="28">
        <v>0</v>
      </c>
      <c r="G304" s="28">
        <v>0</v>
      </c>
      <c r="H304" s="44">
        <v>0</v>
      </c>
      <c r="I304" s="28">
        <v>0</v>
      </c>
      <c r="J304" s="155"/>
    </row>
    <row r="305" spans="1:10" ht="18.75" customHeight="1" thickBot="1">
      <c r="A305" s="96"/>
      <c r="B305" s="100"/>
      <c r="C305" s="80">
        <v>2026</v>
      </c>
      <c r="D305" s="52">
        <f t="shared" si="100"/>
        <v>0</v>
      </c>
      <c r="E305" s="84">
        <v>0</v>
      </c>
      <c r="F305" s="52">
        <v>0</v>
      </c>
      <c r="G305" s="52">
        <v>0</v>
      </c>
      <c r="H305" s="84">
        <v>0</v>
      </c>
      <c r="I305" s="52">
        <v>0</v>
      </c>
      <c r="J305" s="155"/>
    </row>
    <row r="306" spans="1:10" ht="18" customHeight="1">
      <c r="A306" s="93">
        <v>11</v>
      </c>
      <c r="B306" s="97" t="s">
        <v>61</v>
      </c>
      <c r="C306" s="14">
        <v>2022</v>
      </c>
      <c r="D306" s="15">
        <f t="shared" ref="D306:D339" si="114">E306+F306+G306+H306+I306</f>
        <v>3.52</v>
      </c>
      <c r="E306" s="15">
        <v>0</v>
      </c>
      <c r="F306" s="43">
        <v>3.52</v>
      </c>
      <c r="G306" s="15">
        <v>0</v>
      </c>
      <c r="H306" s="43">
        <v>0</v>
      </c>
      <c r="I306" s="39">
        <v>0</v>
      </c>
      <c r="J306" s="155"/>
    </row>
    <row r="307" spans="1:10" ht="18.75" customHeight="1">
      <c r="A307" s="94"/>
      <c r="B307" s="98"/>
      <c r="C307" s="31">
        <v>2023</v>
      </c>
      <c r="D307" s="28">
        <f t="shared" si="114"/>
        <v>3.52</v>
      </c>
      <c r="E307" s="28">
        <v>0</v>
      </c>
      <c r="F307" s="44">
        <v>3.52</v>
      </c>
      <c r="G307" s="28">
        <v>0</v>
      </c>
      <c r="H307" s="44">
        <v>0</v>
      </c>
      <c r="I307" s="28">
        <v>0</v>
      </c>
      <c r="J307" s="155"/>
    </row>
    <row r="308" spans="1:10" ht="18.75" customHeight="1">
      <c r="A308" s="94"/>
      <c r="B308" s="98"/>
      <c r="C308" s="31">
        <v>2024</v>
      </c>
      <c r="D308" s="28">
        <f t="shared" si="114"/>
        <v>3.52</v>
      </c>
      <c r="E308" s="28">
        <v>0</v>
      </c>
      <c r="F308" s="44">
        <v>3.52</v>
      </c>
      <c r="G308" s="28">
        <v>0</v>
      </c>
      <c r="H308" s="44">
        <v>0</v>
      </c>
      <c r="I308" s="28">
        <v>0</v>
      </c>
      <c r="J308" s="155"/>
    </row>
    <row r="309" spans="1:10" ht="18.75" customHeight="1">
      <c r="A309" s="95"/>
      <c r="B309" s="99"/>
      <c r="C309" s="31">
        <v>2025</v>
      </c>
      <c r="D309" s="28">
        <f t="shared" ref="D309" si="115">E309+F309+G309+H309+I309</f>
        <v>3.52</v>
      </c>
      <c r="E309" s="28">
        <v>0</v>
      </c>
      <c r="F309" s="44">
        <v>3.52</v>
      </c>
      <c r="G309" s="28">
        <v>0</v>
      </c>
      <c r="H309" s="44">
        <v>0</v>
      </c>
      <c r="I309" s="28">
        <v>0</v>
      </c>
      <c r="J309" s="155"/>
    </row>
    <row r="310" spans="1:10" ht="18.75" customHeight="1" thickBot="1">
      <c r="A310" s="96"/>
      <c r="B310" s="100"/>
      <c r="C310" s="80">
        <v>2026</v>
      </c>
      <c r="D310" s="52">
        <f t="shared" si="114"/>
        <v>3.52</v>
      </c>
      <c r="E310" s="52">
        <v>0</v>
      </c>
      <c r="F310" s="84">
        <v>3.52</v>
      </c>
      <c r="G310" s="52">
        <v>0</v>
      </c>
      <c r="H310" s="84">
        <v>0</v>
      </c>
      <c r="I310" s="52">
        <v>0</v>
      </c>
      <c r="J310" s="155"/>
    </row>
    <row r="311" spans="1:10" ht="18" customHeight="1">
      <c r="A311" s="93">
        <v>12</v>
      </c>
      <c r="B311" s="97" t="s">
        <v>62</v>
      </c>
      <c r="C311" s="14">
        <v>2022</v>
      </c>
      <c r="D311" s="15">
        <f t="shared" si="114"/>
        <v>18</v>
      </c>
      <c r="E311" s="15">
        <v>0</v>
      </c>
      <c r="F311" s="15">
        <v>0</v>
      </c>
      <c r="G311" s="15">
        <v>0</v>
      </c>
      <c r="H311" s="43">
        <v>18</v>
      </c>
      <c r="I311" s="39">
        <v>0</v>
      </c>
      <c r="J311" s="155"/>
    </row>
    <row r="312" spans="1:10" ht="18.75" customHeight="1">
      <c r="A312" s="94"/>
      <c r="B312" s="98"/>
      <c r="C312" s="31">
        <v>2023</v>
      </c>
      <c r="D312" s="28">
        <f t="shared" si="114"/>
        <v>100</v>
      </c>
      <c r="E312" s="28">
        <v>0</v>
      </c>
      <c r="F312" s="28">
        <v>0</v>
      </c>
      <c r="G312" s="28">
        <v>0</v>
      </c>
      <c r="H312" s="44">
        <v>100</v>
      </c>
      <c r="I312" s="28">
        <v>0</v>
      </c>
      <c r="J312" s="155"/>
    </row>
    <row r="313" spans="1:10" ht="18.75" customHeight="1">
      <c r="A313" s="94"/>
      <c r="B313" s="98"/>
      <c r="C313" s="31">
        <v>2024</v>
      </c>
      <c r="D313" s="28">
        <f t="shared" si="114"/>
        <v>0</v>
      </c>
      <c r="E313" s="28">
        <v>0</v>
      </c>
      <c r="F313" s="28">
        <v>0</v>
      </c>
      <c r="G313" s="28">
        <v>0</v>
      </c>
      <c r="H313" s="44">
        <v>0</v>
      </c>
      <c r="I313" s="28">
        <v>0</v>
      </c>
      <c r="J313" s="155"/>
    </row>
    <row r="314" spans="1:10" ht="18.75" customHeight="1">
      <c r="A314" s="95"/>
      <c r="B314" s="99"/>
      <c r="C314" s="31">
        <v>2025</v>
      </c>
      <c r="D314" s="28">
        <f t="shared" ref="D314" si="116">E314+F314+G314+H314+I314</f>
        <v>0</v>
      </c>
      <c r="E314" s="28">
        <v>0</v>
      </c>
      <c r="F314" s="28">
        <v>0</v>
      </c>
      <c r="G314" s="28">
        <v>0</v>
      </c>
      <c r="H314" s="44">
        <v>0</v>
      </c>
      <c r="I314" s="28">
        <v>0</v>
      </c>
      <c r="J314" s="155"/>
    </row>
    <row r="315" spans="1:10" ht="18.75" customHeight="1" thickBot="1">
      <c r="A315" s="96"/>
      <c r="B315" s="100"/>
      <c r="C315" s="80">
        <v>2026</v>
      </c>
      <c r="D315" s="52">
        <f t="shared" si="114"/>
        <v>0</v>
      </c>
      <c r="E315" s="52">
        <v>0</v>
      </c>
      <c r="F315" s="52">
        <v>0</v>
      </c>
      <c r="G315" s="52">
        <v>0</v>
      </c>
      <c r="H315" s="84">
        <v>0</v>
      </c>
      <c r="I315" s="52">
        <v>0</v>
      </c>
      <c r="J315" s="155"/>
    </row>
    <row r="316" spans="1:10" ht="18" customHeight="1">
      <c r="A316" s="93">
        <v>13</v>
      </c>
      <c r="B316" s="97" t="s">
        <v>63</v>
      </c>
      <c r="C316" s="14">
        <v>2022</v>
      </c>
      <c r="D316" s="15">
        <f t="shared" si="114"/>
        <v>103.5</v>
      </c>
      <c r="E316" s="15">
        <v>0</v>
      </c>
      <c r="F316" s="15">
        <v>0</v>
      </c>
      <c r="G316" s="15">
        <v>0</v>
      </c>
      <c r="H316" s="43">
        <v>103.5</v>
      </c>
      <c r="I316" s="39">
        <v>0</v>
      </c>
      <c r="J316" s="155"/>
    </row>
    <row r="317" spans="1:10" ht="18.75" customHeight="1">
      <c r="A317" s="94"/>
      <c r="B317" s="98"/>
      <c r="C317" s="31">
        <v>2023</v>
      </c>
      <c r="D317" s="28">
        <f t="shared" si="114"/>
        <v>150.80000000000001</v>
      </c>
      <c r="E317" s="28">
        <v>0</v>
      </c>
      <c r="F317" s="28">
        <v>0</v>
      </c>
      <c r="G317" s="28">
        <v>0</v>
      </c>
      <c r="H317" s="44">
        <v>150.80000000000001</v>
      </c>
      <c r="I317" s="28">
        <v>0</v>
      </c>
      <c r="J317" s="155"/>
    </row>
    <row r="318" spans="1:10" ht="18.75" customHeight="1">
      <c r="A318" s="94"/>
      <c r="B318" s="98"/>
      <c r="C318" s="31">
        <v>2024</v>
      </c>
      <c r="D318" s="28">
        <f t="shared" si="114"/>
        <v>108.3</v>
      </c>
      <c r="E318" s="28">
        <v>0</v>
      </c>
      <c r="F318" s="28">
        <v>0</v>
      </c>
      <c r="G318" s="28">
        <v>0</v>
      </c>
      <c r="H318" s="44">
        <v>108.3</v>
      </c>
      <c r="I318" s="28">
        <v>0</v>
      </c>
      <c r="J318" s="155"/>
    </row>
    <row r="319" spans="1:10" ht="18.75" customHeight="1">
      <c r="A319" s="95"/>
      <c r="B319" s="99"/>
      <c r="C319" s="31">
        <v>2025</v>
      </c>
      <c r="D319" s="28">
        <f t="shared" ref="D319" si="117">E319+F319+G319+H319+I319</f>
        <v>108.1</v>
      </c>
      <c r="E319" s="28">
        <v>0</v>
      </c>
      <c r="F319" s="28">
        <v>0</v>
      </c>
      <c r="G319" s="28">
        <v>0</v>
      </c>
      <c r="H319" s="44">
        <v>108.1</v>
      </c>
      <c r="I319" s="28">
        <v>0</v>
      </c>
      <c r="J319" s="155"/>
    </row>
    <row r="320" spans="1:10" ht="18.75" customHeight="1" thickBot="1">
      <c r="A320" s="96"/>
      <c r="B320" s="100"/>
      <c r="C320" s="80">
        <v>2026</v>
      </c>
      <c r="D320" s="52">
        <f t="shared" si="114"/>
        <v>112.4</v>
      </c>
      <c r="E320" s="52">
        <v>0</v>
      </c>
      <c r="F320" s="52">
        <v>0</v>
      </c>
      <c r="G320" s="52">
        <v>0</v>
      </c>
      <c r="H320" s="84">
        <v>112.4</v>
      </c>
      <c r="I320" s="52">
        <v>0</v>
      </c>
      <c r="J320" s="155"/>
    </row>
    <row r="321" spans="1:10" ht="18" customHeight="1">
      <c r="A321" s="93">
        <v>14</v>
      </c>
      <c r="B321" s="97" t="s">
        <v>64</v>
      </c>
      <c r="C321" s="14">
        <v>2022</v>
      </c>
      <c r="D321" s="15">
        <f t="shared" si="114"/>
        <v>7990.3</v>
      </c>
      <c r="E321" s="15">
        <v>0</v>
      </c>
      <c r="F321" s="15">
        <v>0</v>
      </c>
      <c r="G321" s="15">
        <v>1155.5</v>
      </c>
      <c r="H321" s="43">
        <v>6834.8</v>
      </c>
      <c r="I321" s="39">
        <v>0</v>
      </c>
      <c r="J321" s="155"/>
    </row>
    <row r="322" spans="1:10" ht="18.75" customHeight="1">
      <c r="A322" s="94"/>
      <c r="B322" s="98"/>
      <c r="C322" s="31">
        <v>2023</v>
      </c>
      <c r="D322" s="28">
        <f t="shared" si="114"/>
        <v>8582.4029200000004</v>
      </c>
      <c r="E322" s="28">
        <v>0</v>
      </c>
      <c r="F322" s="28">
        <v>0</v>
      </c>
      <c r="G322" s="28">
        <v>0</v>
      </c>
      <c r="H322" s="44">
        <v>8582.4029200000004</v>
      </c>
      <c r="I322" s="28">
        <v>0</v>
      </c>
      <c r="J322" s="155"/>
    </row>
    <row r="323" spans="1:10" ht="18.75" customHeight="1">
      <c r="A323" s="94"/>
      <c r="B323" s="98"/>
      <c r="C323" s="31">
        <v>2024</v>
      </c>
      <c r="D323" s="28">
        <f t="shared" si="114"/>
        <v>9184.1</v>
      </c>
      <c r="E323" s="28">
        <v>0</v>
      </c>
      <c r="F323" s="28">
        <v>0</v>
      </c>
      <c r="G323" s="28">
        <v>0</v>
      </c>
      <c r="H323" s="44">
        <v>9184.1</v>
      </c>
      <c r="I323" s="28">
        <v>0</v>
      </c>
      <c r="J323" s="155"/>
    </row>
    <row r="324" spans="1:10" ht="18.75" customHeight="1">
      <c r="A324" s="95"/>
      <c r="B324" s="99"/>
      <c r="C324" s="31">
        <v>2025</v>
      </c>
      <c r="D324" s="28">
        <f t="shared" ref="D324" si="118">E324+F324+G324+H324+I324</f>
        <v>9167.5</v>
      </c>
      <c r="E324" s="28">
        <v>0</v>
      </c>
      <c r="F324" s="28">
        <v>0</v>
      </c>
      <c r="G324" s="28">
        <v>0</v>
      </c>
      <c r="H324" s="44">
        <v>9167.5</v>
      </c>
      <c r="I324" s="28">
        <v>0</v>
      </c>
      <c r="J324" s="155"/>
    </row>
    <row r="325" spans="1:10" ht="18.75" customHeight="1" thickBot="1">
      <c r="A325" s="96"/>
      <c r="B325" s="100"/>
      <c r="C325" s="80">
        <v>2026</v>
      </c>
      <c r="D325" s="52">
        <f t="shared" si="114"/>
        <v>9534.2000000000007</v>
      </c>
      <c r="E325" s="52">
        <v>0</v>
      </c>
      <c r="F325" s="52">
        <v>0</v>
      </c>
      <c r="G325" s="52">
        <v>0</v>
      </c>
      <c r="H325" s="84">
        <v>9534.2000000000007</v>
      </c>
      <c r="I325" s="52">
        <v>0</v>
      </c>
      <c r="J325" s="155"/>
    </row>
    <row r="326" spans="1:10" ht="15" customHeight="1">
      <c r="A326" s="113" t="s">
        <v>113</v>
      </c>
      <c r="B326" s="117" t="s">
        <v>112</v>
      </c>
      <c r="C326" s="14">
        <v>2022</v>
      </c>
      <c r="D326" s="15">
        <f t="shared" si="114"/>
        <v>0</v>
      </c>
      <c r="E326" s="15">
        <v>0</v>
      </c>
      <c r="F326" s="15">
        <v>0</v>
      </c>
      <c r="G326" s="15">
        <v>0</v>
      </c>
      <c r="H326" s="15">
        <v>0</v>
      </c>
      <c r="I326" s="39">
        <v>0</v>
      </c>
      <c r="J326" s="155"/>
    </row>
    <row r="327" spans="1:10" ht="15" customHeight="1">
      <c r="A327" s="114"/>
      <c r="B327" s="118"/>
      <c r="C327" s="74">
        <v>2023</v>
      </c>
      <c r="D327" s="28">
        <f t="shared" si="114"/>
        <v>10</v>
      </c>
      <c r="E327" s="28">
        <v>0</v>
      </c>
      <c r="F327" s="28">
        <v>0</v>
      </c>
      <c r="G327" s="28">
        <v>0</v>
      </c>
      <c r="H327" s="28">
        <v>10</v>
      </c>
      <c r="I327" s="28">
        <v>0</v>
      </c>
      <c r="J327" s="155"/>
    </row>
    <row r="328" spans="1:10" ht="15" customHeight="1">
      <c r="A328" s="114"/>
      <c r="B328" s="118"/>
      <c r="C328" s="31">
        <v>2024</v>
      </c>
      <c r="D328" s="28">
        <f t="shared" si="114"/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155"/>
    </row>
    <row r="329" spans="1:10" ht="15" customHeight="1">
      <c r="A329" s="115"/>
      <c r="B329" s="119"/>
      <c r="C329" s="31">
        <v>2025</v>
      </c>
      <c r="D329" s="28">
        <f t="shared" ref="D329" si="119">E329+F329+G329+H329+I329</f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155"/>
    </row>
    <row r="330" spans="1:10" ht="15" customHeight="1" thickBot="1">
      <c r="A330" s="116"/>
      <c r="B330" s="120"/>
      <c r="C330" s="80">
        <v>2026</v>
      </c>
      <c r="D330" s="52">
        <f t="shared" si="114"/>
        <v>0</v>
      </c>
      <c r="E330" s="52">
        <v>0</v>
      </c>
      <c r="F330" s="52">
        <v>0</v>
      </c>
      <c r="G330" s="52">
        <v>0</v>
      </c>
      <c r="H330" s="52">
        <v>0</v>
      </c>
      <c r="I330" s="52">
        <v>0</v>
      </c>
      <c r="J330" s="155"/>
    </row>
    <row r="331" spans="1:10" ht="18" customHeight="1">
      <c r="A331" s="93">
        <v>16</v>
      </c>
      <c r="B331" s="97" t="s">
        <v>65</v>
      </c>
      <c r="C331" s="14">
        <v>2022</v>
      </c>
      <c r="D331" s="15">
        <f t="shared" ref="D331:D335" si="120">E331+F331+G331+H331+I331</f>
        <v>313.3</v>
      </c>
      <c r="E331" s="15">
        <v>0</v>
      </c>
      <c r="F331" s="15">
        <v>0</v>
      </c>
      <c r="G331" s="15">
        <v>0</v>
      </c>
      <c r="H331" s="43">
        <v>313.3</v>
      </c>
      <c r="I331" s="39">
        <v>0</v>
      </c>
      <c r="J331" s="155"/>
    </row>
    <row r="332" spans="1:10" ht="18.75" customHeight="1">
      <c r="A332" s="94"/>
      <c r="B332" s="98"/>
      <c r="C332" s="31">
        <v>2023</v>
      </c>
      <c r="D332" s="28">
        <f t="shared" si="120"/>
        <v>332.4</v>
      </c>
      <c r="E332" s="28">
        <v>0</v>
      </c>
      <c r="F332" s="28">
        <v>0</v>
      </c>
      <c r="G332" s="28">
        <v>0</v>
      </c>
      <c r="H332" s="44">
        <v>332.4</v>
      </c>
      <c r="I332" s="28">
        <v>0</v>
      </c>
      <c r="J332" s="155"/>
    </row>
    <row r="333" spans="1:10" ht="18.75" customHeight="1">
      <c r="A333" s="94"/>
      <c r="B333" s="98"/>
      <c r="C333" s="31">
        <v>2024</v>
      </c>
      <c r="D333" s="28">
        <f t="shared" si="120"/>
        <v>357.2</v>
      </c>
      <c r="E333" s="28">
        <v>0</v>
      </c>
      <c r="F333" s="28">
        <v>0</v>
      </c>
      <c r="G333" s="28">
        <v>0</v>
      </c>
      <c r="H333" s="44">
        <v>357.2</v>
      </c>
      <c r="I333" s="28">
        <v>0</v>
      </c>
      <c r="J333" s="155"/>
    </row>
    <row r="334" spans="1:10" ht="18.75" customHeight="1">
      <c r="A334" s="95"/>
      <c r="B334" s="99"/>
      <c r="C334" s="31">
        <v>2025</v>
      </c>
      <c r="D334" s="28">
        <f t="shared" ref="D334" si="121">E334+F334+G334+H334+I334</f>
        <v>356.5</v>
      </c>
      <c r="E334" s="28">
        <v>0</v>
      </c>
      <c r="F334" s="28">
        <v>0</v>
      </c>
      <c r="G334" s="28">
        <v>0</v>
      </c>
      <c r="H334" s="44">
        <v>356.5</v>
      </c>
      <c r="I334" s="28">
        <v>0</v>
      </c>
      <c r="J334" s="155"/>
    </row>
    <row r="335" spans="1:10" ht="18.75" customHeight="1" thickBot="1">
      <c r="A335" s="96"/>
      <c r="B335" s="100"/>
      <c r="C335" s="80">
        <v>2026</v>
      </c>
      <c r="D335" s="52">
        <f t="shared" si="120"/>
        <v>370.8</v>
      </c>
      <c r="E335" s="52">
        <v>0</v>
      </c>
      <c r="F335" s="52">
        <v>0</v>
      </c>
      <c r="G335" s="52">
        <v>0</v>
      </c>
      <c r="H335" s="84">
        <v>370.8</v>
      </c>
      <c r="I335" s="52">
        <v>0</v>
      </c>
      <c r="J335" s="155"/>
    </row>
    <row r="336" spans="1:10" ht="18" hidden="1" customHeight="1">
      <c r="A336" s="93">
        <v>16</v>
      </c>
      <c r="B336" s="97" t="s">
        <v>102</v>
      </c>
      <c r="C336" s="14">
        <v>2022</v>
      </c>
      <c r="D336" s="15">
        <f t="shared" si="114"/>
        <v>0</v>
      </c>
      <c r="E336" s="15">
        <v>0</v>
      </c>
      <c r="F336" s="15">
        <v>0</v>
      </c>
      <c r="G336" s="15">
        <v>0</v>
      </c>
      <c r="H336" s="43">
        <v>0</v>
      </c>
      <c r="I336" s="39">
        <v>0</v>
      </c>
      <c r="J336" s="155"/>
    </row>
    <row r="337" spans="1:24" ht="18.75" hidden="1" customHeight="1">
      <c r="A337" s="94"/>
      <c r="B337" s="98"/>
      <c r="C337" s="31">
        <v>2023</v>
      </c>
      <c r="D337" s="28">
        <f t="shared" si="114"/>
        <v>0</v>
      </c>
      <c r="E337" s="28">
        <v>0</v>
      </c>
      <c r="F337" s="28">
        <v>0</v>
      </c>
      <c r="G337" s="28">
        <v>0</v>
      </c>
      <c r="H337" s="44">
        <v>0</v>
      </c>
      <c r="I337" s="28">
        <v>0</v>
      </c>
      <c r="J337" s="155"/>
    </row>
    <row r="338" spans="1:24" ht="18.75" hidden="1" customHeight="1">
      <c r="A338" s="94"/>
      <c r="B338" s="98"/>
      <c r="C338" s="31">
        <v>2024</v>
      </c>
      <c r="D338" s="28">
        <f t="shared" si="114"/>
        <v>0</v>
      </c>
      <c r="E338" s="28">
        <v>0</v>
      </c>
      <c r="F338" s="28">
        <v>0</v>
      </c>
      <c r="G338" s="28">
        <v>0</v>
      </c>
      <c r="H338" s="44">
        <v>0</v>
      </c>
      <c r="I338" s="28">
        <v>0</v>
      </c>
      <c r="J338" s="155"/>
    </row>
    <row r="339" spans="1:24" ht="18.75" hidden="1" customHeight="1" thickBot="1">
      <c r="A339" s="96"/>
      <c r="B339" s="100"/>
      <c r="C339" s="32">
        <v>2025</v>
      </c>
      <c r="D339" s="29">
        <f t="shared" si="114"/>
        <v>0</v>
      </c>
      <c r="E339" s="29">
        <v>0</v>
      </c>
      <c r="F339" s="29">
        <v>0</v>
      </c>
      <c r="G339" s="29">
        <v>0</v>
      </c>
      <c r="H339" s="45">
        <v>0</v>
      </c>
      <c r="I339" s="29">
        <v>0</v>
      </c>
      <c r="J339" s="155"/>
    </row>
    <row r="340" spans="1:24" s="6" customFormat="1" ht="12.75">
      <c r="A340" s="121" t="s">
        <v>17</v>
      </c>
      <c r="B340" s="122"/>
      <c r="C340" s="41">
        <v>2022</v>
      </c>
      <c r="D340" s="42">
        <f>D251+D256+D261+D266+D271+D276+D291+D301+D306+D311+D316+D321+D326+D336+D331+D296+D286</f>
        <v>9488.7070000000003</v>
      </c>
      <c r="E340" s="42">
        <f>E251+E256+E261+E266+E271+E276+E291+E301+E306+E311+E316+E321+E326+E336+E296+E331</f>
        <v>154.1</v>
      </c>
      <c r="F340" s="42">
        <f>F251+F256+F261+F266+F271+F276+F291+F301+F306+F311+F316+F321+F326+F336+F296+F331</f>
        <v>116.917</v>
      </c>
      <c r="G340" s="42">
        <f>G251+G256+G261+G266+G271+G276+G291+G301+G306+G311+G316+G321+G326+G336+G296+G331</f>
        <v>1155.5</v>
      </c>
      <c r="H340" s="42">
        <f>H251+H256+H261+H266+H271+H276+H291+H301+H306+H311+H316+H321+H326+H336+H296+H331</f>
        <v>8062.1900000000005</v>
      </c>
      <c r="I340" s="42">
        <f>I251+I256+I261+I266+I271+I276+I291+I301+I306+I311+I316+I321+I326+I336+I296+I331</f>
        <v>0</v>
      </c>
      <c r="J340" s="90"/>
    </row>
    <row r="341" spans="1:24" s="6" customFormat="1" ht="12.75">
      <c r="A341" s="106"/>
      <c r="B341" s="107"/>
      <c r="C341" s="13">
        <v>2023</v>
      </c>
      <c r="D341" s="42">
        <f>D252+D257+D262+D267+D272+D277+D292+D302+D307+D312+D317+D322+D327+D337+D332+D297+D287</f>
        <v>11655.63961</v>
      </c>
      <c r="E341" s="42">
        <f>E252+E257+E262+E267+E272+E277+E292+E302+E307+E312+E317+E322+E327+E337+E297</f>
        <v>161.69999999999999</v>
      </c>
      <c r="F341" s="42">
        <f>F252+F257+F262+F267+F272+F277+F292+F302+F307+F312+F317+F322+F327+F337+F297+F332</f>
        <v>1053.92</v>
      </c>
      <c r="G341" s="42">
        <f>G252+G257+G262+G267+G272+G277+G292+G302+G307+G312+G317+G322+G327+G337+G297+G332</f>
        <v>0</v>
      </c>
      <c r="H341" s="42">
        <f>H252+H257+H262+H267+H272+H277+H292+H302+H307+H312+H317+H322+H327+H337+H297+H332+H287</f>
        <v>10437.019609999999</v>
      </c>
      <c r="I341" s="42">
        <f>I252+I257+I262+I267+I272+I277+I292+I302+I307+I312+I317+I322+I327+I337+I297+I332</f>
        <v>3</v>
      </c>
      <c r="J341" s="91"/>
    </row>
    <row r="342" spans="1:24" s="6" customFormat="1" ht="12.75">
      <c r="A342" s="106"/>
      <c r="B342" s="107"/>
      <c r="C342" s="13">
        <v>2024</v>
      </c>
      <c r="D342" s="42">
        <f t="shared" ref="D342:D343" si="122">D253+D258+D263+D268+D273+D278+D293+D303+D308+D313+D318+D323+D328+D338+D333+D298+D288</f>
        <v>10846.62</v>
      </c>
      <c r="E342" s="42">
        <f>E253+E258+E263+E268+E273+E278+E293+E303+E308+E313+E318+E323+E328+E338+E298</f>
        <v>168.6</v>
      </c>
      <c r="F342" s="42">
        <f>F253+F258+F263+F268+F273+F278+F293+F303+F308+F313+F318+F323+F328+F338+F298+F333</f>
        <v>3.52</v>
      </c>
      <c r="G342" s="42">
        <f>G253+G258+G263+G268+G273+G278+G293+G303+G308+G313+G318+G323+G328+G338+G298+G333</f>
        <v>0</v>
      </c>
      <c r="H342" s="42">
        <f>H253+H258+H263+H268+H273+H278+H293+H303+H308+H313+H318+H323+H328+H338+H298+H333</f>
        <v>10674.500000000002</v>
      </c>
      <c r="I342" s="42">
        <f>I253+I258+I263+I268+I273+I278+I293+I303+I308+I313+I318+I323+I328+I338+I298+I333</f>
        <v>0</v>
      </c>
      <c r="J342" s="91"/>
    </row>
    <row r="343" spans="1:24" s="6" customFormat="1" ht="12.75">
      <c r="A343" s="123"/>
      <c r="B343" s="124"/>
      <c r="C343" s="13">
        <v>2025</v>
      </c>
      <c r="D343" s="42">
        <f t="shared" si="122"/>
        <v>10834.82</v>
      </c>
      <c r="E343" s="8">
        <f>E254+E259+E264+E269+E274+E279+E294+E304+E309+E314+E319+E324+E328+E338+E299</f>
        <v>174.3</v>
      </c>
      <c r="F343" s="42">
        <f>F254+F259+F264+F269+F274+F279+F294+F304+F309+F314+F319+F324+F328+F338+F299+F334</f>
        <v>3.52</v>
      </c>
      <c r="G343" s="42">
        <f>G254+G259+G264+G269+G274+G279+G294+G304+G309+G314+G319+G324+G328+G338+G299+G334</f>
        <v>0</v>
      </c>
      <c r="H343" s="42">
        <f>H254+H259+H264+H269+H274+H279+H294+H304+H309+H314+H319+H324+H328+H338+H299+H334</f>
        <v>10657</v>
      </c>
      <c r="I343" s="42">
        <f>I254+I259+I264+I269+I274+I279+I294+I304+I309+I314+I319+I324+I328+I338+I299+I334</f>
        <v>0</v>
      </c>
      <c r="J343" s="92"/>
    </row>
    <row r="344" spans="1:24" s="6" customFormat="1" ht="13.5" thickBot="1">
      <c r="A344" s="108"/>
      <c r="B344" s="109"/>
      <c r="C344" s="78">
        <v>2026</v>
      </c>
      <c r="D344" s="42">
        <f>D255+D260+D265+D270+D275+D280+D295+D305+D310+D315+D320+D325+D330+D335+D300</f>
        <v>11243.920000000002</v>
      </c>
      <c r="E344" s="42">
        <f>E255+E260+E265+E270+E275+E280+E295+E305+E310+E315+E320+E325+E330+E339+E300</f>
        <v>181.2</v>
      </c>
      <c r="F344" s="42">
        <f>F255+F260+F265+F270+F275+F280+F295+F305+F310+F315+F320+F325+F330+F339+F300+F335</f>
        <v>3.52</v>
      </c>
      <c r="G344" s="42">
        <f>G255+G260+G265+G270+G275+G280+G295+G305+G310+G315+G320+G325+G330+G339+G300+G335</f>
        <v>0</v>
      </c>
      <c r="H344" s="42">
        <f>H255+H260+H265+H270+H275+H280+H295+H305+H310+H315+H320+H325+H330+H339+H300+H335</f>
        <v>11059.2</v>
      </c>
      <c r="I344" s="42">
        <f>I255+I260+I265+I270+I275+I280+I295+I305+I310+I315+I320+I325+I330+I339+I300+I335</f>
        <v>0</v>
      </c>
      <c r="J344" s="125"/>
    </row>
    <row r="345" spans="1:24" s="6" customFormat="1" ht="11.25" customHeight="1">
      <c r="A345" s="121" t="s">
        <v>66</v>
      </c>
      <c r="B345" s="122"/>
      <c r="C345" s="126" t="s">
        <v>108</v>
      </c>
      <c r="D345" s="102">
        <f>D340+D341+D342+D344+D343</f>
        <v>54069.706610000001</v>
      </c>
      <c r="E345" s="102">
        <f t="shared" ref="E345:I345" si="123">E340+E341+E342+E344+E343</f>
        <v>839.89999999999986</v>
      </c>
      <c r="F345" s="102">
        <f t="shared" si="123"/>
        <v>1181.3969999999999</v>
      </c>
      <c r="G345" s="102">
        <f t="shared" si="123"/>
        <v>1155.5</v>
      </c>
      <c r="H345" s="102">
        <f t="shared" si="123"/>
        <v>50889.909610000002</v>
      </c>
      <c r="I345" s="102">
        <f t="shared" si="123"/>
        <v>3</v>
      </c>
      <c r="J345" s="135"/>
    </row>
    <row r="346" spans="1:24" s="6" customFormat="1" ht="11.25" customHeight="1">
      <c r="A346" s="106"/>
      <c r="B346" s="107"/>
      <c r="C346" s="126"/>
      <c r="D346" s="102"/>
      <c r="E346" s="102"/>
      <c r="F346" s="102"/>
      <c r="G346" s="102"/>
      <c r="H346" s="102"/>
      <c r="I346" s="102"/>
      <c r="J346" s="91"/>
    </row>
    <row r="347" spans="1:24" s="6" customFormat="1" ht="11.25" customHeight="1">
      <c r="A347" s="106"/>
      <c r="B347" s="107"/>
      <c r="C347" s="126"/>
      <c r="D347" s="102"/>
      <c r="E347" s="102"/>
      <c r="F347" s="102"/>
      <c r="G347" s="102"/>
      <c r="H347" s="102"/>
      <c r="I347" s="102"/>
      <c r="J347" s="91"/>
    </row>
    <row r="348" spans="1:24" s="6" customFormat="1" ht="11.25" customHeight="1" thickBot="1">
      <c r="A348" s="108"/>
      <c r="B348" s="109"/>
      <c r="C348" s="127"/>
      <c r="D348" s="103"/>
      <c r="E348" s="103"/>
      <c r="F348" s="103"/>
      <c r="G348" s="103"/>
      <c r="H348" s="103"/>
      <c r="I348" s="103"/>
      <c r="J348" s="125"/>
    </row>
    <row r="349" spans="1:24" s="6" customFormat="1" ht="30.75" customHeight="1" thickBot="1">
      <c r="A349" s="110" t="s">
        <v>87</v>
      </c>
      <c r="B349" s="111"/>
      <c r="C349" s="111"/>
      <c r="D349" s="111"/>
      <c r="E349" s="111"/>
      <c r="F349" s="111"/>
      <c r="G349" s="111"/>
      <c r="H349" s="111"/>
      <c r="I349" s="111"/>
      <c r="J349" s="112"/>
    </row>
    <row r="350" spans="1:24" s="6" customFormat="1" ht="15" customHeight="1">
      <c r="A350" s="93">
        <v>1</v>
      </c>
      <c r="B350" s="97" t="s">
        <v>88</v>
      </c>
      <c r="C350" s="14">
        <v>2022</v>
      </c>
      <c r="D350" s="46">
        <f>E350+F350+G350+H350+I350</f>
        <v>25</v>
      </c>
      <c r="E350" s="15">
        <v>0</v>
      </c>
      <c r="F350" s="15">
        <v>0</v>
      </c>
      <c r="G350" s="15">
        <v>0</v>
      </c>
      <c r="H350" s="15">
        <v>25</v>
      </c>
      <c r="I350" s="16">
        <v>0</v>
      </c>
      <c r="J350" s="192" t="s">
        <v>9</v>
      </c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s="6" customFormat="1" ht="15">
      <c r="A351" s="94"/>
      <c r="B351" s="98"/>
      <c r="C351" s="31">
        <v>2023</v>
      </c>
      <c r="D351" s="28">
        <f t="shared" ref="D351:D354" si="124">E351+F351+G351+H351+I351</f>
        <v>0</v>
      </c>
      <c r="E351" s="28">
        <v>0</v>
      </c>
      <c r="F351" s="28">
        <v>0</v>
      </c>
      <c r="G351" s="28">
        <v>0</v>
      </c>
      <c r="H351" s="28">
        <v>0</v>
      </c>
      <c r="I351" s="30">
        <v>0</v>
      </c>
      <c r="J351" s="193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s="6" customFormat="1" ht="15">
      <c r="A352" s="94"/>
      <c r="B352" s="98"/>
      <c r="C352" s="31">
        <v>2024</v>
      </c>
      <c r="D352" s="28">
        <f t="shared" si="124"/>
        <v>28.5</v>
      </c>
      <c r="E352" s="28">
        <v>0</v>
      </c>
      <c r="F352" s="28">
        <v>0</v>
      </c>
      <c r="G352" s="28">
        <v>0</v>
      </c>
      <c r="H352" s="28">
        <v>28.5</v>
      </c>
      <c r="I352" s="30">
        <v>0</v>
      </c>
      <c r="J352" s="193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s="6" customFormat="1" ht="15">
      <c r="A353" s="95"/>
      <c r="B353" s="99"/>
      <c r="C353" s="31">
        <v>2025</v>
      </c>
      <c r="D353" s="28">
        <f t="shared" ref="D353" si="125">E353+F353+G353+H353+I353</f>
        <v>28.4</v>
      </c>
      <c r="E353" s="28">
        <v>0</v>
      </c>
      <c r="F353" s="28">
        <v>0</v>
      </c>
      <c r="G353" s="28">
        <v>0</v>
      </c>
      <c r="H353" s="28">
        <v>28.4</v>
      </c>
      <c r="I353" s="30">
        <v>0</v>
      </c>
      <c r="J353" s="193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s="6" customFormat="1" ht="15.75" thickBot="1">
      <c r="A354" s="96"/>
      <c r="B354" s="100"/>
      <c r="C354" s="80">
        <v>2026</v>
      </c>
      <c r="D354" s="37">
        <f t="shared" si="124"/>
        <v>29.5</v>
      </c>
      <c r="E354" s="52">
        <v>0</v>
      </c>
      <c r="F354" s="52">
        <v>0</v>
      </c>
      <c r="G354" s="52">
        <v>0</v>
      </c>
      <c r="H354" s="52">
        <v>29.5</v>
      </c>
      <c r="I354" s="86">
        <v>0</v>
      </c>
      <c r="J354" s="193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s="6" customFormat="1" ht="31.5" hidden="1" customHeight="1">
      <c r="A355" s="93">
        <v>2</v>
      </c>
      <c r="B355" s="97" t="s">
        <v>68</v>
      </c>
      <c r="C355" s="14">
        <v>2022</v>
      </c>
      <c r="D355" s="46">
        <f>E355+F355+G355+H355+I355</f>
        <v>0</v>
      </c>
      <c r="E355" s="15">
        <v>0</v>
      </c>
      <c r="F355" s="15">
        <v>0</v>
      </c>
      <c r="G355" s="15">
        <v>0</v>
      </c>
      <c r="H355" s="15">
        <v>0</v>
      </c>
      <c r="I355" s="16">
        <v>0</v>
      </c>
      <c r="J355" s="193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s="6" customFormat="1" ht="31.5" hidden="1" customHeight="1">
      <c r="A356" s="94"/>
      <c r="B356" s="98"/>
      <c r="C356" s="31">
        <v>2023</v>
      </c>
      <c r="D356" s="28">
        <f t="shared" ref="D356:D358" si="126">E356+F356+G356+H356+I356</f>
        <v>0</v>
      </c>
      <c r="E356" s="28">
        <v>0</v>
      </c>
      <c r="F356" s="28">
        <v>0</v>
      </c>
      <c r="G356" s="28">
        <v>0</v>
      </c>
      <c r="H356" s="28">
        <v>0</v>
      </c>
      <c r="I356" s="30">
        <v>0</v>
      </c>
      <c r="J356" s="193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s="6" customFormat="1" ht="31.5" hidden="1" customHeight="1">
      <c r="A357" s="94"/>
      <c r="B357" s="98"/>
      <c r="C357" s="31">
        <v>2024</v>
      </c>
      <c r="D357" s="28">
        <f t="shared" si="126"/>
        <v>0</v>
      </c>
      <c r="E357" s="28">
        <v>0</v>
      </c>
      <c r="F357" s="28">
        <v>0</v>
      </c>
      <c r="G357" s="28">
        <v>0</v>
      </c>
      <c r="H357" s="28">
        <v>0</v>
      </c>
      <c r="I357" s="30">
        <v>0</v>
      </c>
      <c r="J357" s="193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s="6" customFormat="1" ht="31.5" hidden="1" customHeight="1" thickBot="1">
      <c r="A358" s="95"/>
      <c r="B358" s="99"/>
      <c r="C358" s="19">
        <v>2025</v>
      </c>
      <c r="D358" s="38">
        <f t="shared" si="126"/>
        <v>0</v>
      </c>
      <c r="E358" s="20">
        <v>0</v>
      </c>
      <c r="F358" s="20">
        <v>0</v>
      </c>
      <c r="G358" s="20">
        <v>0</v>
      </c>
      <c r="H358" s="20">
        <v>0</v>
      </c>
      <c r="I358" s="21">
        <v>0</v>
      </c>
      <c r="J358" s="193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s="6" customFormat="1" ht="12.75">
      <c r="A359" s="104" t="s">
        <v>17</v>
      </c>
      <c r="B359" s="105"/>
      <c r="C359" s="17">
        <v>2022</v>
      </c>
      <c r="D359" s="18">
        <f>D350+D355</f>
        <v>25</v>
      </c>
      <c r="E359" s="18">
        <f t="shared" ref="E359:I359" si="127">E350+E355</f>
        <v>0</v>
      </c>
      <c r="F359" s="18">
        <f t="shared" si="127"/>
        <v>0</v>
      </c>
      <c r="G359" s="18">
        <f t="shared" si="127"/>
        <v>0</v>
      </c>
      <c r="H359" s="18">
        <f t="shared" si="127"/>
        <v>25</v>
      </c>
      <c r="I359" s="18">
        <f t="shared" si="127"/>
        <v>0</v>
      </c>
      <c r="J359" s="90"/>
    </row>
    <row r="360" spans="1:24" s="6" customFormat="1" ht="12.75">
      <c r="A360" s="106"/>
      <c r="B360" s="107"/>
      <c r="C360" s="13">
        <v>2023</v>
      </c>
      <c r="D360" s="8">
        <f t="shared" ref="D360:I360" si="128">D351+D356</f>
        <v>0</v>
      </c>
      <c r="E360" s="8">
        <f t="shared" si="128"/>
        <v>0</v>
      </c>
      <c r="F360" s="8">
        <f t="shared" si="128"/>
        <v>0</v>
      </c>
      <c r="G360" s="8">
        <f t="shared" si="128"/>
        <v>0</v>
      </c>
      <c r="H360" s="8">
        <f t="shared" si="128"/>
        <v>0</v>
      </c>
      <c r="I360" s="8">
        <f t="shared" si="128"/>
        <v>0</v>
      </c>
      <c r="J360" s="91"/>
    </row>
    <row r="361" spans="1:24" s="6" customFormat="1" ht="12.75">
      <c r="A361" s="106"/>
      <c r="B361" s="107"/>
      <c r="C361" s="13">
        <v>2024</v>
      </c>
      <c r="D361" s="8">
        <f t="shared" ref="D361:I361" si="129">D352+D357</f>
        <v>28.5</v>
      </c>
      <c r="E361" s="8">
        <f t="shared" si="129"/>
        <v>0</v>
      </c>
      <c r="F361" s="8">
        <f t="shared" si="129"/>
        <v>0</v>
      </c>
      <c r="G361" s="8">
        <f t="shared" si="129"/>
        <v>0</v>
      </c>
      <c r="H361" s="8">
        <f t="shared" si="129"/>
        <v>28.5</v>
      </c>
      <c r="I361" s="8">
        <f t="shared" si="129"/>
        <v>0</v>
      </c>
      <c r="J361" s="91"/>
    </row>
    <row r="362" spans="1:24" s="6" customFormat="1" ht="12.75">
      <c r="A362" s="123"/>
      <c r="B362" s="124"/>
      <c r="C362" s="13">
        <v>2025</v>
      </c>
      <c r="D362" s="8">
        <f t="shared" ref="D362:I363" si="130">D353+D357</f>
        <v>28.4</v>
      </c>
      <c r="E362" s="8">
        <f t="shared" si="130"/>
        <v>0</v>
      </c>
      <c r="F362" s="8">
        <f t="shared" si="130"/>
        <v>0</v>
      </c>
      <c r="G362" s="8">
        <f t="shared" si="130"/>
        <v>0</v>
      </c>
      <c r="H362" s="8">
        <f t="shared" si="130"/>
        <v>28.4</v>
      </c>
      <c r="I362" s="8">
        <f t="shared" si="130"/>
        <v>0</v>
      </c>
      <c r="J362" s="92"/>
    </row>
    <row r="363" spans="1:24" s="6" customFormat="1" ht="13.5" thickBot="1">
      <c r="A363" s="108"/>
      <c r="B363" s="109"/>
      <c r="C363" s="78">
        <v>2026</v>
      </c>
      <c r="D363" s="76">
        <f t="shared" si="130"/>
        <v>29.5</v>
      </c>
      <c r="E363" s="76">
        <f t="shared" si="130"/>
        <v>0</v>
      </c>
      <c r="F363" s="76">
        <f t="shared" si="130"/>
        <v>0</v>
      </c>
      <c r="G363" s="76">
        <f t="shared" si="130"/>
        <v>0</v>
      </c>
      <c r="H363" s="76">
        <f t="shared" si="130"/>
        <v>29.5</v>
      </c>
      <c r="I363" s="76">
        <f t="shared" si="130"/>
        <v>0</v>
      </c>
      <c r="J363" s="125"/>
    </row>
    <row r="364" spans="1:24" s="6" customFormat="1" ht="12.75" customHeight="1">
      <c r="A364" s="121" t="s">
        <v>89</v>
      </c>
      <c r="B364" s="122"/>
      <c r="C364" s="126" t="s">
        <v>108</v>
      </c>
      <c r="D364" s="102">
        <f>D359+D360+D361+D363+D362</f>
        <v>111.4</v>
      </c>
      <c r="E364" s="102">
        <f t="shared" ref="E364:I364" si="131">E359+E360+E361+E363+E362</f>
        <v>0</v>
      </c>
      <c r="F364" s="102">
        <f t="shared" si="131"/>
        <v>0</v>
      </c>
      <c r="G364" s="102">
        <f t="shared" si="131"/>
        <v>0</v>
      </c>
      <c r="H364" s="102">
        <f t="shared" si="131"/>
        <v>111.4</v>
      </c>
      <c r="I364" s="102">
        <f t="shared" si="131"/>
        <v>0</v>
      </c>
      <c r="J364" s="135"/>
    </row>
    <row r="365" spans="1:24" s="6" customFormat="1" ht="12.75" customHeight="1">
      <c r="A365" s="106"/>
      <c r="B365" s="107"/>
      <c r="C365" s="126"/>
      <c r="D365" s="102"/>
      <c r="E365" s="102"/>
      <c r="F365" s="102"/>
      <c r="G365" s="102"/>
      <c r="H365" s="102"/>
      <c r="I365" s="102"/>
      <c r="J365" s="91"/>
    </row>
    <row r="366" spans="1:24" s="6" customFormat="1" ht="12.75" customHeight="1">
      <c r="A366" s="106"/>
      <c r="B366" s="107"/>
      <c r="C366" s="126"/>
      <c r="D366" s="102"/>
      <c r="E366" s="102"/>
      <c r="F366" s="102"/>
      <c r="G366" s="102"/>
      <c r="H366" s="102"/>
      <c r="I366" s="102"/>
      <c r="J366" s="91"/>
    </row>
    <row r="367" spans="1:24" s="6" customFormat="1" ht="12.75" customHeight="1" thickBot="1">
      <c r="A367" s="108"/>
      <c r="B367" s="109"/>
      <c r="C367" s="127"/>
      <c r="D367" s="103"/>
      <c r="E367" s="103"/>
      <c r="F367" s="103"/>
      <c r="G367" s="103"/>
      <c r="H367" s="103"/>
      <c r="I367" s="103"/>
      <c r="J367" s="125"/>
    </row>
    <row r="368" spans="1:24" s="6" customFormat="1" ht="30.75" customHeight="1" thickBot="1">
      <c r="A368" s="110" t="s">
        <v>75</v>
      </c>
      <c r="B368" s="111"/>
      <c r="C368" s="111"/>
      <c r="D368" s="111"/>
      <c r="E368" s="111"/>
      <c r="F368" s="111"/>
      <c r="G368" s="111"/>
      <c r="H368" s="111"/>
      <c r="I368" s="111"/>
      <c r="J368" s="112"/>
    </row>
    <row r="369" spans="1:24" s="6" customFormat="1" ht="15" customHeight="1">
      <c r="A369" s="93">
        <v>1</v>
      </c>
      <c r="B369" s="97" t="s">
        <v>67</v>
      </c>
      <c r="C369" s="14">
        <v>2022</v>
      </c>
      <c r="D369" s="46">
        <f>E369+F369+G369+H369+I369</f>
        <v>2</v>
      </c>
      <c r="E369" s="15">
        <v>0</v>
      </c>
      <c r="F369" s="15">
        <v>0</v>
      </c>
      <c r="G369" s="15">
        <v>0</v>
      </c>
      <c r="H369" s="15">
        <v>2</v>
      </c>
      <c r="I369" s="16">
        <v>0</v>
      </c>
      <c r="J369" s="192" t="s">
        <v>9</v>
      </c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s="6" customFormat="1" ht="15">
      <c r="A370" s="94"/>
      <c r="B370" s="98"/>
      <c r="C370" s="31">
        <v>2023</v>
      </c>
      <c r="D370" s="28">
        <f t="shared" ref="D370:D373" si="132">E370+F370+G370+H370+I370</f>
        <v>2</v>
      </c>
      <c r="E370" s="28">
        <v>0</v>
      </c>
      <c r="F370" s="28">
        <v>0</v>
      </c>
      <c r="G370" s="28">
        <v>0</v>
      </c>
      <c r="H370" s="28">
        <v>2</v>
      </c>
      <c r="I370" s="30">
        <v>0</v>
      </c>
      <c r="J370" s="193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s="6" customFormat="1" ht="15">
      <c r="A371" s="94"/>
      <c r="B371" s="98"/>
      <c r="C371" s="31">
        <v>2024</v>
      </c>
      <c r="D371" s="28">
        <f t="shared" si="132"/>
        <v>2.1</v>
      </c>
      <c r="E371" s="28">
        <v>0</v>
      </c>
      <c r="F371" s="28">
        <v>0</v>
      </c>
      <c r="G371" s="28">
        <v>0</v>
      </c>
      <c r="H371" s="28">
        <v>2.1</v>
      </c>
      <c r="I371" s="30">
        <v>0</v>
      </c>
      <c r="J371" s="193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s="6" customFormat="1" ht="15">
      <c r="A372" s="95"/>
      <c r="B372" s="99"/>
      <c r="C372" s="31">
        <v>2025</v>
      </c>
      <c r="D372" s="28">
        <f t="shared" ref="D372" si="133">E372+F372+G372+H372+I372</f>
        <v>2.1</v>
      </c>
      <c r="E372" s="28">
        <v>0</v>
      </c>
      <c r="F372" s="28">
        <v>0</v>
      </c>
      <c r="G372" s="28">
        <v>0</v>
      </c>
      <c r="H372" s="28">
        <v>2.1</v>
      </c>
      <c r="I372" s="30">
        <v>0</v>
      </c>
      <c r="J372" s="193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s="6" customFormat="1" ht="15.75" thickBot="1">
      <c r="A373" s="96"/>
      <c r="B373" s="100"/>
      <c r="C373" s="80">
        <v>2026</v>
      </c>
      <c r="D373" s="37">
        <f t="shared" si="132"/>
        <v>2.1</v>
      </c>
      <c r="E373" s="52">
        <v>0</v>
      </c>
      <c r="F373" s="52">
        <v>0</v>
      </c>
      <c r="G373" s="52">
        <v>0</v>
      </c>
      <c r="H373" s="52">
        <v>2.1</v>
      </c>
      <c r="I373" s="86">
        <v>0</v>
      </c>
      <c r="J373" s="193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s="6" customFormat="1" ht="31.5" customHeight="1">
      <c r="A374" s="93">
        <v>2</v>
      </c>
      <c r="B374" s="97" t="s">
        <v>68</v>
      </c>
      <c r="C374" s="14">
        <v>2022</v>
      </c>
      <c r="D374" s="46">
        <f>E374+F374+G374+H374+I374</f>
        <v>42.6</v>
      </c>
      <c r="E374" s="15">
        <v>0</v>
      </c>
      <c r="F374" s="15">
        <v>0</v>
      </c>
      <c r="G374" s="15">
        <v>0</v>
      </c>
      <c r="H374" s="15">
        <v>42.6</v>
      </c>
      <c r="I374" s="16">
        <v>0</v>
      </c>
      <c r="J374" s="193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s="6" customFormat="1" ht="31.5" customHeight="1">
      <c r="A375" s="94"/>
      <c r="B375" s="98"/>
      <c r="C375" s="31">
        <v>2023</v>
      </c>
      <c r="D375" s="28">
        <f t="shared" ref="D375:D378" si="134">E375+F375+G375+H375+I375</f>
        <v>0</v>
      </c>
      <c r="E375" s="28">
        <v>0</v>
      </c>
      <c r="F375" s="28">
        <v>0</v>
      </c>
      <c r="G375" s="28">
        <v>0</v>
      </c>
      <c r="H375" s="28">
        <v>0</v>
      </c>
      <c r="I375" s="30">
        <v>0</v>
      </c>
      <c r="J375" s="193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s="6" customFormat="1" ht="31.5" customHeight="1">
      <c r="A376" s="94"/>
      <c r="B376" s="98"/>
      <c r="C376" s="31">
        <v>2024</v>
      </c>
      <c r="D376" s="28">
        <f t="shared" si="134"/>
        <v>0</v>
      </c>
      <c r="E376" s="28">
        <v>0</v>
      </c>
      <c r="F376" s="28">
        <v>0</v>
      </c>
      <c r="G376" s="28">
        <v>0</v>
      </c>
      <c r="H376" s="28">
        <v>0</v>
      </c>
      <c r="I376" s="30">
        <v>0</v>
      </c>
      <c r="J376" s="193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s="6" customFormat="1" ht="31.5" customHeight="1">
      <c r="A377" s="95"/>
      <c r="B377" s="99"/>
      <c r="C377" s="19">
        <v>2025</v>
      </c>
      <c r="D377" s="28">
        <f t="shared" ref="D377" si="135">E377+F377+G377+H377+I377</f>
        <v>0</v>
      </c>
      <c r="E377" s="20">
        <v>0</v>
      </c>
      <c r="F377" s="20">
        <v>0</v>
      </c>
      <c r="G377" s="20">
        <v>0</v>
      </c>
      <c r="H377" s="20">
        <v>0</v>
      </c>
      <c r="I377" s="21">
        <v>0</v>
      </c>
      <c r="J377" s="193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s="6" customFormat="1" ht="31.5" customHeight="1" thickBot="1">
      <c r="A378" s="95"/>
      <c r="B378" s="99"/>
      <c r="C378" s="19">
        <v>2026</v>
      </c>
      <c r="D378" s="38">
        <f t="shared" si="134"/>
        <v>0</v>
      </c>
      <c r="E378" s="20">
        <v>0</v>
      </c>
      <c r="F378" s="20">
        <v>0</v>
      </c>
      <c r="G378" s="20">
        <v>0</v>
      </c>
      <c r="H378" s="20">
        <v>0</v>
      </c>
      <c r="I378" s="21">
        <v>0</v>
      </c>
      <c r="J378" s="193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s="6" customFormat="1" ht="12.75">
      <c r="A379" s="104" t="s">
        <v>17</v>
      </c>
      <c r="B379" s="105"/>
      <c r="C379" s="17">
        <v>2022</v>
      </c>
      <c r="D379" s="18">
        <f>D369+D374</f>
        <v>44.6</v>
      </c>
      <c r="E379" s="18">
        <f t="shared" ref="E379:I379" si="136">E369+E374</f>
        <v>0</v>
      </c>
      <c r="F379" s="18">
        <f t="shared" si="136"/>
        <v>0</v>
      </c>
      <c r="G379" s="18">
        <f t="shared" si="136"/>
        <v>0</v>
      </c>
      <c r="H379" s="18">
        <f t="shared" si="136"/>
        <v>44.6</v>
      </c>
      <c r="I379" s="18">
        <f t="shared" si="136"/>
        <v>0</v>
      </c>
      <c r="J379" s="90"/>
    </row>
    <row r="380" spans="1:24" s="6" customFormat="1" ht="12.75">
      <c r="A380" s="106"/>
      <c r="B380" s="107"/>
      <c r="C380" s="13">
        <v>2023</v>
      </c>
      <c r="D380" s="8">
        <f>D370+D375</f>
        <v>2</v>
      </c>
      <c r="E380" s="8">
        <f t="shared" ref="E380:I381" si="137">E370+E375</f>
        <v>0</v>
      </c>
      <c r="F380" s="8">
        <f t="shared" si="137"/>
        <v>0</v>
      </c>
      <c r="G380" s="8">
        <f t="shared" si="137"/>
        <v>0</v>
      </c>
      <c r="H380" s="8">
        <f t="shared" si="137"/>
        <v>2</v>
      </c>
      <c r="I380" s="8">
        <f t="shared" si="137"/>
        <v>0</v>
      </c>
      <c r="J380" s="91"/>
    </row>
    <row r="381" spans="1:24" s="6" customFormat="1" ht="12.75">
      <c r="A381" s="106"/>
      <c r="B381" s="107"/>
      <c r="C381" s="13">
        <v>2024</v>
      </c>
      <c r="D381" s="8">
        <f>D371+D376</f>
        <v>2.1</v>
      </c>
      <c r="E381" s="8">
        <f t="shared" si="137"/>
        <v>0</v>
      </c>
      <c r="F381" s="8">
        <f t="shared" si="137"/>
        <v>0</v>
      </c>
      <c r="G381" s="8">
        <f t="shared" si="137"/>
        <v>0</v>
      </c>
      <c r="H381" s="8">
        <f t="shared" si="137"/>
        <v>2.1</v>
      </c>
      <c r="I381" s="8">
        <f t="shared" si="137"/>
        <v>0</v>
      </c>
      <c r="J381" s="91"/>
    </row>
    <row r="382" spans="1:24" s="6" customFormat="1" ht="12.75">
      <c r="A382" s="123"/>
      <c r="B382" s="124"/>
      <c r="C382" s="13">
        <v>2025</v>
      </c>
      <c r="D382" s="8">
        <f t="shared" ref="D382:I382" si="138">D372+D376</f>
        <v>2.1</v>
      </c>
      <c r="E382" s="8">
        <f t="shared" si="138"/>
        <v>0</v>
      </c>
      <c r="F382" s="8">
        <f t="shared" si="138"/>
        <v>0</v>
      </c>
      <c r="G382" s="8">
        <f t="shared" si="138"/>
        <v>0</v>
      </c>
      <c r="H382" s="8">
        <f t="shared" si="138"/>
        <v>2.1</v>
      </c>
      <c r="I382" s="8">
        <f t="shared" si="138"/>
        <v>0</v>
      </c>
      <c r="J382" s="92"/>
    </row>
    <row r="383" spans="1:24" s="6" customFormat="1" ht="13.5" thickBot="1">
      <c r="A383" s="108"/>
      <c r="B383" s="109"/>
      <c r="C383" s="78">
        <v>2026</v>
      </c>
      <c r="D383" s="76">
        <f t="shared" ref="D383:I383" si="139">D373+D378</f>
        <v>2.1</v>
      </c>
      <c r="E383" s="76">
        <f t="shared" si="139"/>
        <v>0</v>
      </c>
      <c r="F383" s="76">
        <f t="shared" si="139"/>
        <v>0</v>
      </c>
      <c r="G383" s="76">
        <f t="shared" si="139"/>
        <v>0</v>
      </c>
      <c r="H383" s="76">
        <f t="shared" si="139"/>
        <v>2.1</v>
      </c>
      <c r="I383" s="76">
        <f t="shared" si="139"/>
        <v>0</v>
      </c>
      <c r="J383" s="125"/>
    </row>
    <row r="384" spans="1:24" s="6" customFormat="1" ht="18.75" customHeight="1">
      <c r="A384" s="121" t="s">
        <v>69</v>
      </c>
      <c r="B384" s="122"/>
      <c r="C384" s="126" t="s">
        <v>108</v>
      </c>
      <c r="D384" s="102">
        <f>D379+D380+D381+D383+D382</f>
        <v>52.900000000000006</v>
      </c>
      <c r="E384" s="102">
        <f t="shared" ref="E384:I384" si="140">E379+E380+E381+E383+E382</f>
        <v>0</v>
      </c>
      <c r="F384" s="102">
        <f t="shared" si="140"/>
        <v>0</v>
      </c>
      <c r="G384" s="102">
        <f t="shared" si="140"/>
        <v>0</v>
      </c>
      <c r="H384" s="102">
        <f t="shared" si="140"/>
        <v>52.900000000000006</v>
      </c>
      <c r="I384" s="102">
        <f t="shared" si="140"/>
        <v>0</v>
      </c>
      <c r="J384" s="135"/>
    </row>
    <row r="385" spans="1:24" s="6" customFormat="1" ht="18.75" customHeight="1">
      <c r="A385" s="106"/>
      <c r="B385" s="107"/>
      <c r="C385" s="126"/>
      <c r="D385" s="102"/>
      <c r="E385" s="102"/>
      <c r="F385" s="102"/>
      <c r="G385" s="102"/>
      <c r="H385" s="102"/>
      <c r="I385" s="102"/>
      <c r="J385" s="91"/>
    </row>
    <row r="386" spans="1:24" s="6" customFormat="1" ht="18.75" customHeight="1">
      <c r="A386" s="106"/>
      <c r="B386" s="107"/>
      <c r="C386" s="126"/>
      <c r="D386" s="102"/>
      <c r="E386" s="102"/>
      <c r="F386" s="102"/>
      <c r="G386" s="102"/>
      <c r="H386" s="102"/>
      <c r="I386" s="102"/>
      <c r="J386" s="91"/>
    </row>
    <row r="387" spans="1:24" s="6" customFormat="1" ht="18.75" customHeight="1" thickBot="1">
      <c r="A387" s="108"/>
      <c r="B387" s="109"/>
      <c r="C387" s="127"/>
      <c r="D387" s="103"/>
      <c r="E387" s="103"/>
      <c r="F387" s="103"/>
      <c r="G387" s="103"/>
      <c r="H387" s="103"/>
      <c r="I387" s="103"/>
      <c r="J387" s="125"/>
    </row>
    <row r="388" spans="1:24" s="6" customFormat="1" ht="12.75" customHeight="1">
      <c r="A388" s="104" t="s">
        <v>74</v>
      </c>
      <c r="B388" s="105"/>
      <c r="C388" s="66">
        <v>2022</v>
      </c>
      <c r="D388" s="67">
        <f t="shared" ref="D388:I392" si="141">D379+D359+D340+D241+D186+D136+D71+D41</f>
        <v>21806.703519999999</v>
      </c>
      <c r="E388" s="67">
        <f t="shared" si="141"/>
        <v>154.1</v>
      </c>
      <c r="F388" s="67">
        <f t="shared" si="141"/>
        <v>3421.2170000000001</v>
      </c>
      <c r="G388" s="67">
        <f t="shared" si="141"/>
        <v>4099</v>
      </c>
      <c r="H388" s="67">
        <f t="shared" si="141"/>
        <v>14117.88652</v>
      </c>
      <c r="I388" s="67">
        <f t="shared" si="141"/>
        <v>14.5</v>
      </c>
      <c r="J388" s="90"/>
    </row>
    <row r="389" spans="1:24" s="6" customFormat="1" ht="12.75" customHeight="1">
      <c r="A389" s="106"/>
      <c r="B389" s="107"/>
      <c r="C389" s="13">
        <v>2023</v>
      </c>
      <c r="D389" s="8">
        <f t="shared" si="141"/>
        <v>23790.215749999996</v>
      </c>
      <c r="E389" s="8">
        <f t="shared" si="141"/>
        <v>161.69999999999999</v>
      </c>
      <c r="F389" s="8">
        <f t="shared" si="141"/>
        <v>2943.62</v>
      </c>
      <c r="G389" s="8">
        <f t="shared" si="141"/>
        <v>1291.8957500000001</v>
      </c>
      <c r="H389" s="8">
        <f t="shared" si="141"/>
        <v>19389</v>
      </c>
      <c r="I389" s="8">
        <f t="shared" si="141"/>
        <v>4</v>
      </c>
      <c r="J389" s="91"/>
    </row>
    <row r="390" spans="1:24" s="6" customFormat="1" ht="15" customHeight="1">
      <c r="A390" s="106"/>
      <c r="B390" s="107"/>
      <c r="C390" s="13">
        <v>2024</v>
      </c>
      <c r="D390" s="8">
        <f t="shared" si="141"/>
        <v>18853.620000000003</v>
      </c>
      <c r="E390" s="8">
        <f t="shared" si="141"/>
        <v>168.6</v>
      </c>
      <c r="F390" s="8">
        <f t="shared" si="141"/>
        <v>672.22</v>
      </c>
      <c r="G390" s="8">
        <f t="shared" si="141"/>
        <v>668.7</v>
      </c>
      <c r="H390" s="8">
        <f t="shared" si="141"/>
        <v>17344.100000000002</v>
      </c>
      <c r="I390" s="8">
        <f t="shared" si="141"/>
        <v>0</v>
      </c>
      <c r="J390" s="91"/>
    </row>
    <row r="391" spans="1:24" s="6" customFormat="1" ht="14.25" customHeight="1">
      <c r="A391" s="123"/>
      <c r="B391" s="124"/>
      <c r="C391" s="13">
        <v>2025</v>
      </c>
      <c r="D391" s="8">
        <f t="shared" si="141"/>
        <v>18835.82</v>
      </c>
      <c r="E391" s="8">
        <f t="shared" si="141"/>
        <v>174.3</v>
      </c>
      <c r="F391" s="8">
        <f t="shared" si="141"/>
        <v>672.22</v>
      </c>
      <c r="G391" s="8">
        <f t="shared" si="141"/>
        <v>668.7</v>
      </c>
      <c r="H391" s="8">
        <f t="shared" si="141"/>
        <v>17320.599999999999</v>
      </c>
      <c r="I391" s="8">
        <f t="shared" si="141"/>
        <v>0</v>
      </c>
      <c r="J391" s="92"/>
    </row>
    <row r="392" spans="1:24" s="6" customFormat="1" ht="14.25" customHeight="1" thickBot="1">
      <c r="A392" s="108"/>
      <c r="B392" s="109"/>
      <c r="C392" s="63">
        <v>2026</v>
      </c>
      <c r="D392" s="64">
        <f t="shared" si="141"/>
        <v>19493.120000000003</v>
      </c>
      <c r="E392" s="64">
        <f t="shared" si="141"/>
        <v>181.2</v>
      </c>
      <c r="F392" s="64">
        <f t="shared" si="141"/>
        <v>672.22</v>
      </c>
      <c r="G392" s="64">
        <f t="shared" si="141"/>
        <v>668.7</v>
      </c>
      <c r="H392" s="64">
        <f t="shared" si="141"/>
        <v>17971</v>
      </c>
      <c r="I392" s="64">
        <f t="shared" si="141"/>
        <v>0</v>
      </c>
      <c r="J392" s="125"/>
    </row>
    <row r="393" spans="1:24" s="6" customFormat="1" ht="12.75" customHeight="1">
      <c r="A393" s="104" t="s">
        <v>94</v>
      </c>
      <c r="B393" s="105"/>
      <c r="C393" s="173" t="s">
        <v>108</v>
      </c>
      <c r="D393" s="101">
        <f>D388+D389+D390+D392+D391</f>
        <v>102779.47927000001</v>
      </c>
      <c r="E393" s="101">
        <f t="shared" ref="E393:I393" si="142">E388+E389+E390+E392+E391</f>
        <v>839.89999999999986</v>
      </c>
      <c r="F393" s="101">
        <f t="shared" si="142"/>
        <v>8381.4969999999994</v>
      </c>
      <c r="G393" s="101">
        <f t="shared" si="142"/>
        <v>7396.9957499999991</v>
      </c>
      <c r="H393" s="101">
        <f t="shared" si="142"/>
        <v>86142.586520000012</v>
      </c>
      <c r="I393" s="101">
        <f t="shared" si="142"/>
        <v>18.5</v>
      </c>
      <c r="J393" s="90"/>
    </row>
    <row r="394" spans="1:24" s="6" customFormat="1" ht="12.75" customHeight="1">
      <c r="A394" s="106"/>
      <c r="B394" s="107"/>
      <c r="C394" s="126"/>
      <c r="D394" s="102"/>
      <c r="E394" s="102"/>
      <c r="F394" s="102"/>
      <c r="G394" s="102"/>
      <c r="H394" s="102"/>
      <c r="I394" s="102"/>
      <c r="J394" s="91"/>
    </row>
    <row r="395" spans="1:24" s="6" customFormat="1" ht="15" customHeight="1">
      <c r="A395" s="106"/>
      <c r="B395" s="107"/>
      <c r="C395" s="126"/>
      <c r="D395" s="102"/>
      <c r="E395" s="102"/>
      <c r="F395" s="102"/>
      <c r="G395" s="102"/>
      <c r="H395" s="102"/>
      <c r="I395" s="102"/>
      <c r="J395" s="91"/>
    </row>
    <row r="396" spans="1:24" s="6" customFormat="1" ht="14.25" customHeight="1" thickBot="1">
      <c r="A396" s="108"/>
      <c r="B396" s="109"/>
      <c r="C396" s="127"/>
      <c r="D396" s="103"/>
      <c r="E396" s="103"/>
      <c r="F396" s="103"/>
      <c r="G396" s="103"/>
      <c r="H396" s="103"/>
      <c r="I396" s="103"/>
      <c r="J396" s="125"/>
    </row>
    <row r="397" spans="1:24" s="6" customFormat="1" ht="16.5" thickBot="1">
      <c r="A397" s="204" t="s">
        <v>15</v>
      </c>
      <c r="B397" s="205"/>
      <c r="C397" s="205"/>
      <c r="D397" s="205"/>
      <c r="E397" s="205"/>
      <c r="F397" s="205"/>
      <c r="G397" s="205"/>
      <c r="H397" s="205"/>
      <c r="I397" s="205"/>
      <c r="J397" s="206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5.75" thickBot="1">
      <c r="A398" s="128" t="s">
        <v>20</v>
      </c>
      <c r="B398" s="129"/>
      <c r="C398" s="129"/>
      <c r="D398" s="129"/>
      <c r="E398" s="129"/>
      <c r="F398" s="129"/>
      <c r="G398" s="129"/>
      <c r="H398" s="129"/>
      <c r="I398" s="129"/>
      <c r="J398" s="130"/>
    </row>
    <row r="399" spans="1:24" s="6" customFormat="1" ht="15">
      <c r="A399" s="93">
        <v>1</v>
      </c>
      <c r="B399" s="117" t="s">
        <v>72</v>
      </c>
      <c r="C399" s="14">
        <v>2022</v>
      </c>
      <c r="D399" s="15">
        <f>E399+F399+G399+H399+I399</f>
        <v>2249.14167</v>
      </c>
      <c r="E399" s="15">
        <v>0</v>
      </c>
      <c r="F399" s="15">
        <v>2091.7017500000002</v>
      </c>
      <c r="G399" s="15">
        <v>0</v>
      </c>
      <c r="H399" s="37">
        <v>157.43992</v>
      </c>
      <c r="I399" s="16">
        <v>0</v>
      </c>
      <c r="J399" s="190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s="6" customFormat="1" ht="15">
      <c r="A400" s="94"/>
      <c r="B400" s="118"/>
      <c r="C400" s="31">
        <v>2023</v>
      </c>
      <c r="D400" s="28">
        <f>E400+F400+G400+H400+I400</f>
        <v>0</v>
      </c>
      <c r="E400" s="28">
        <v>0</v>
      </c>
      <c r="F400" s="28">
        <v>0</v>
      </c>
      <c r="G400" s="28">
        <v>0</v>
      </c>
      <c r="H400" s="28">
        <v>0</v>
      </c>
      <c r="I400" s="30">
        <v>0</v>
      </c>
      <c r="J400" s="19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s="6" customFormat="1" ht="15">
      <c r="A401" s="94"/>
      <c r="B401" s="118"/>
      <c r="C401" s="31">
        <v>2024</v>
      </c>
      <c r="D401" s="28">
        <f>E401+F401+G401+H401+I401</f>
        <v>0</v>
      </c>
      <c r="E401" s="28">
        <v>0</v>
      </c>
      <c r="F401" s="28">
        <v>0</v>
      </c>
      <c r="G401" s="28">
        <v>0</v>
      </c>
      <c r="H401" s="28">
        <v>0</v>
      </c>
      <c r="I401" s="30">
        <v>0</v>
      </c>
      <c r="J401" s="19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s="6" customFormat="1" ht="15">
      <c r="A402" s="95"/>
      <c r="B402" s="119"/>
      <c r="C402" s="31">
        <v>2025</v>
      </c>
      <c r="D402" s="28">
        <f>E402+F402+G402+H402+I402</f>
        <v>0</v>
      </c>
      <c r="E402" s="28">
        <v>0</v>
      </c>
      <c r="F402" s="28">
        <v>0</v>
      </c>
      <c r="G402" s="28">
        <v>0</v>
      </c>
      <c r="H402" s="28">
        <v>0</v>
      </c>
      <c r="I402" s="30">
        <v>0</v>
      </c>
      <c r="J402" s="19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s="6" customFormat="1" ht="15.75" thickBot="1">
      <c r="A403" s="96"/>
      <c r="B403" s="120"/>
      <c r="C403" s="80">
        <v>2026</v>
      </c>
      <c r="D403" s="37">
        <f>E403+F403+G403+H403+I403</f>
        <v>0</v>
      </c>
      <c r="E403" s="52">
        <v>0</v>
      </c>
      <c r="F403" s="52">
        <v>0</v>
      </c>
      <c r="G403" s="52">
        <v>0</v>
      </c>
      <c r="H403" s="38">
        <v>0</v>
      </c>
      <c r="I403" s="86">
        <v>0</v>
      </c>
      <c r="J403" s="207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s="6" customFormat="1" ht="15" hidden="1">
      <c r="A404" s="93" t="s">
        <v>16</v>
      </c>
      <c r="B404" s="97" t="s">
        <v>16</v>
      </c>
      <c r="C404" s="14">
        <v>2022</v>
      </c>
      <c r="D404" s="15"/>
      <c r="E404" s="15"/>
      <c r="F404" s="15"/>
      <c r="G404" s="15"/>
      <c r="H404" s="15"/>
      <c r="I404" s="16"/>
      <c r="J404" s="190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s="6" customFormat="1" ht="15" hidden="1">
      <c r="A405" s="94"/>
      <c r="B405" s="98"/>
      <c r="C405" s="31">
        <v>2023</v>
      </c>
      <c r="D405" s="28"/>
      <c r="E405" s="28"/>
      <c r="F405" s="28"/>
      <c r="G405" s="28"/>
      <c r="H405" s="28"/>
      <c r="I405" s="30"/>
      <c r="J405" s="19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s="6" customFormat="1" ht="15" hidden="1">
      <c r="A406" s="94"/>
      <c r="B406" s="98"/>
      <c r="C406" s="31">
        <v>2024</v>
      </c>
      <c r="D406" s="28"/>
      <c r="E406" s="28"/>
      <c r="F406" s="28"/>
      <c r="G406" s="28"/>
      <c r="H406" s="28"/>
      <c r="I406" s="30"/>
      <c r="J406" s="19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s="6" customFormat="1" ht="15.75" hidden="1" thickBot="1">
      <c r="A407" s="95"/>
      <c r="B407" s="99"/>
      <c r="C407" s="19" t="s">
        <v>16</v>
      </c>
      <c r="D407" s="20"/>
      <c r="E407" s="20"/>
      <c r="F407" s="20"/>
      <c r="G407" s="20"/>
      <c r="H407" s="20"/>
      <c r="I407" s="21"/>
      <c r="J407" s="19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s="6" customFormat="1" ht="12.75">
      <c r="A408" s="104" t="s">
        <v>17</v>
      </c>
      <c r="B408" s="105"/>
      <c r="C408" s="17">
        <v>2022</v>
      </c>
      <c r="D408" s="48">
        <f>D399</f>
        <v>2249.14167</v>
      </c>
      <c r="E408" s="48">
        <f t="shared" ref="E408:I408" si="143">E399</f>
        <v>0</v>
      </c>
      <c r="F408" s="48">
        <f t="shared" si="143"/>
        <v>2091.7017500000002</v>
      </c>
      <c r="G408" s="48">
        <f t="shared" si="143"/>
        <v>0</v>
      </c>
      <c r="H408" s="48">
        <f t="shared" si="143"/>
        <v>157.43992</v>
      </c>
      <c r="I408" s="48">
        <f t="shared" si="143"/>
        <v>0</v>
      </c>
      <c r="J408" s="90"/>
    </row>
    <row r="409" spans="1:24" s="6" customFormat="1" ht="12.75">
      <c r="A409" s="106"/>
      <c r="B409" s="107"/>
      <c r="C409" s="13">
        <v>2023</v>
      </c>
      <c r="D409" s="8">
        <f>D400</f>
        <v>0</v>
      </c>
      <c r="E409" s="8">
        <f t="shared" ref="E409:I410" si="144">E400</f>
        <v>0</v>
      </c>
      <c r="F409" s="8">
        <f t="shared" si="144"/>
        <v>0</v>
      </c>
      <c r="G409" s="8">
        <f t="shared" si="144"/>
        <v>0</v>
      </c>
      <c r="H409" s="8">
        <f t="shared" si="144"/>
        <v>0</v>
      </c>
      <c r="I409" s="8">
        <f t="shared" si="144"/>
        <v>0</v>
      </c>
      <c r="J409" s="91"/>
    </row>
    <row r="410" spans="1:24" s="6" customFormat="1" ht="12.75">
      <c r="A410" s="106"/>
      <c r="B410" s="107"/>
      <c r="C410" s="13">
        <v>2024</v>
      </c>
      <c r="D410" s="8">
        <f>D401</f>
        <v>0</v>
      </c>
      <c r="E410" s="8">
        <f t="shared" si="144"/>
        <v>0</v>
      </c>
      <c r="F410" s="8">
        <f t="shared" si="144"/>
        <v>0</v>
      </c>
      <c r="G410" s="8">
        <f t="shared" si="144"/>
        <v>0</v>
      </c>
      <c r="H410" s="8">
        <f t="shared" si="144"/>
        <v>0</v>
      </c>
      <c r="I410" s="8">
        <f t="shared" si="144"/>
        <v>0</v>
      </c>
      <c r="J410" s="91"/>
    </row>
    <row r="411" spans="1:24" s="6" customFormat="1" ht="12.75">
      <c r="A411" s="123"/>
      <c r="B411" s="124"/>
      <c r="C411" s="13">
        <v>2025</v>
      </c>
      <c r="D411" s="8">
        <f t="shared" ref="D411:I412" si="145">D402</f>
        <v>0</v>
      </c>
      <c r="E411" s="8">
        <f t="shared" si="145"/>
        <v>0</v>
      </c>
      <c r="F411" s="8">
        <f t="shared" si="145"/>
        <v>0</v>
      </c>
      <c r="G411" s="8">
        <f t="shared" si="145"/>
        <v>0</v>
      </c>
      <c r="H411" s="8">
        <f t="shared" si="145"/>
        <v>0</v>
      </c>
      <c r="I411" s="8">
        <f t="shared" si="145"/>
        <v>0</v>
      </c>
      <c r="J411" s="92"/>
    </row>
    <row r="412" spans="1:24" s="6" customFormat="1" ht="13.5" thickBot="1">
      <c r="A412" s="108"/>
      <c r="B412" s="109"/>
      <c r="C412" s="78">
        <v>2026</v>
      </c>
      <c r="D412" s="42">
        <f t="shared" si="145"/>
        <v>0</v>
      </c>
      <c r="E412" s="42">
        <f t="shared" si="145"/>
        <v>0</v>
      </c>
      <c r="F412" s="42">
        <f t="shared" si="145"/>
        <v>0</v>
      </c>
      <c r="G412" s="42">
        <f t="shared" si="145"/>
        <v>0</v>
      </c>
      <c r="H412" s="42">
        <f t="shared" si="145"/>
        <v>0</v>
      </c>
      <c r="I412" s="42">
        <f t="shared" si="145"/>
        <v>0</v>
      </c>
      <c r="J412" s="125"/>
    </row>
    <row r="413" spans="1:24" ht="15.75" hidden="1" thickBot="1">
      <c r="A413" s="171" t="s">
        <v>18</v>
      </c>
      <c r="B413" s="126"/>
      <c r="C413" s="126"/>
      <c r="D413" s="126"/>
      <c r="E413" s="126"/>
      <c r="F413" s="126"/>
      <c r="G413" s="126"/>
      <c r="H413" s="126"/>
      <c r="I413" s="126"/>
      <c r="J413" s="172"/>
    </row>
    <row r="414" spans="1:24" s="6" customFormat="1" ht="15" hidden="1">
      <c r="A414" s="93">
        <v>1</v>
      </c>
      <c r="B414" s="117" t="s">
        <v>16</v>
      </c>
      <c r="C414" s="14">
        <v>2022</v>
      </c>
      <c r="D414" s="15"/>
      <c r="E414" s="15"/>
      <c r="F414" s="15"/>
      <c r="G414" s="15"/>
      <c r="H414" s="15"/>
      <c r="I414" s="15"/>
      <c r="J414" s="164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s="6" customFormat="1" ht="15" hidden="1">
      <c r="A415" s="94"/>
      <c r="B415" s="118"/>
      <c r="C415" s="31">
        <v>2023</v>
      </c>
      <c r="D415" s="28"/>
      <c r="E415" s="28"/>
      <c r="F415" s="28"/>
      <c r="G415" s="28"/>
      <c r="H415" s="28"/>
      <c r="I415" s="28"/>
      <c r="J415" s="165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s="6" customFormat="1" ht="15" hidden="1">
      <c r="A416" s="94"/>
      <c r="B416" s="118"/>
      <c r="C416" s="31">
        <v>2024</v>
      </c>
      <c r="D416" s="28"/>
      <c r="E416" s="28"/>
      <c r="F416" s="28"/>
      <c r="G416" s="28"/>
      <c r="H416" s="28"/>
      <c r="I416" s="28"/>
      <c r="J416" s="165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s="6" customFormat="1" ht="15.75" hidden="1" thickBot="1">
      <c r="A417" s="96"/>
      <c r="B417" s="120"/>
      <c r="C417" s="32" t="s">
        <v>16</v>
      </c>
      <c r="D417" s="29"/>
      <c r="E417" s="29"/>
      <c r="F417" s="29"/>
      <c r="G417" s="29"/>
      <c r="H417" s="29"/>
      <c r="I417" s="29"/>
      <c r="J417" s="166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s="6" customFormat="1" ht="15" hidden="1">
      <c r="A418" s="93" t="s">
        <v>16</v>
      </c>
      <c r="B418" s="97" t="s">
        <v>16</v>
      </c>
      <c r="C418" s="14">
        <v>2022</v>
      </c>
      <c r="D418" s="15"/>
      <c r="E418" s="15"/>
      <c r="F418" s="15"/>
      <c r="G418" s="15"/>
      <c r="H418" s="15"/>
      <c r="I418" s="15"/>
      <c r="J418" s="164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s="6" customFormat="1" ht="15" hidden="1">
      <c r="A419" s="94"/>
      <c r="B419" s="98"/>
      <c r="C419" s="31">
        <v>2023</v>
      </c>
      <c r="D419" s="28"/>
      <c r="E419" s="28"/>
      <c r="F419" s="28"/>
      <c r="G419" s="28"/>
      <c r="H419" s="28"/>
      <c r="I419" s="28"/>
      <c r="J419" s="165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s="6" customFormat="1" ht="15" hidden="1">
      <c r="A420" s="94"/>
      <c r="B420" s="98"/>
      <c r="C420" s="31">
        <v>2024</v>
      </c>
      <c r="D420" s="28"/>
      <c r="E420" s="28"/>
      <c r="F420" s="28"/>
      <c r="G420" s="28"/>
      <c r="H420" s="28"/>
      <c r="I420" s="28"/>
      <c r="J420" s="165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s="6" customFormat="1" ht="15.75" hidden="1" thickBot="1">
      <c r="A421" s="96"/>
      <c r="B421" s="100"/>
      <c r="C421" s="32" t="s">
        <v>16</v>
      </c>
      <c r="D421" s="29"/>
      <c r="E421" s="29"/>
      <c r="F421" s="29"/>
      <c r="G421" s="29"/>
      <c r="H421" s="29"/>
      <c r="I421" s="29"/>
      <c r="J421" s="166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s="6" customFormat="1" ht="12.75">
      <c r="A422" s="104" t="s">
        <v>70</v>
      </c>
      <c r="B422" s="105"/>
      <c r="C422" s="173" t="s">
        <v>108</v>
      </c>
      <c r="D422" s="101">
        <f>D408+D409+D410+D412</f>
        <v>2249.14167</v>
      </c>
      <c r="E422" s="101">
        <f t="shared" ref="E422:I422" si="146">E408+E409+E410+E412</f>
        <v>0</v>
      </c>
      <c r="F422" s="101">
        <f t="shared" si="146"/>
        <v>2091.7017500000002</v>
      </c>
      <c r="G422" s="101">
        <f t="shared" si="146"/>
        <v>0</v>
      </c>
      <c r="H422" s="101">
        <f t="shared" si="146"/>
        <v>157.43992</v>
      </c>
      <c r="I422" s="101">
        <f t="shared" si="146"/>
        <v>0</v>
      </c>
      <c r="J422" s="90"/>
    </row>
    <row r="423" spans="1:24" s="6" customFormat="1" ht="15" customHeight="1">
      <c r="A423" s="106"/>
      <c r="B423" s="107"/>
      <c r="C423" s="126"/>
      <c r="D423" s="102"/>
      <c r="E423" s="102"/>
      <c r="F423" s="102"/>
      <c r="G423" s="102"/>
      <c r="H423" s="102"/>
      <c r="I423" s="102"/>
      <c r="J423" s="91"/>
    </row>
    <row r="424" spans="1:24" s="6" customFormat="1" ht="15" customHeight="1">
      <c r="A424" s="106"/>
      <c r="B424" s="107"/>
      <c r="C424" s="126"/>
      <c r="D424" s="102"/>
      <c r="E424" s="102"/>
      <c r="F424" s="102"/>
      <c r="G424" s="102"/>
      <c r="H424" s="102"/>
      <c r="I424" s="102"/>
      <c r="J424" s="91"/>
    </row>
    <row r="425" spans="1:24" s="6" customFormat="1" ht="15.75" customHeight="1" thickBot="1">
      <c r="A425" s="108"/>
      <c r="B425" s="109"/>
      <c r="C425" s="127"/>
      <c r="D425" s="103"/>
      <c r="E425" s="103"/>
      <c r="F425" s="103"/>
      <c r="G425" s="103"/>
      <c r="H425" s="103"/>
      <c r="I425" s="103"/>
      <c r="J425" s="125"/>
    </row>
    <row r="426" spans="1:24" ht="15.75" hidden="1" thickBot="1">
      <c r="A426" s="194" t="s">
        <v>77</v>
      </c>
      <c r="B426" s="173"/>
      <c r="C426" s="129"/>
      <c r="D426" s="129"/>
      <c r="E426" s="129"/>
      <c r="F426" s="129"/>
      <c r="G426" s="129"/>
      <c r="H426" s="129"/>
      <c r="I426" s="129"/>
      <c r="J426" s="130"/>
    </row>
    <row r="427" spans="1:24" s="6" customFormat="1" ht="27" hidden="1" customHeight="1">
      <c r="A427" s="176">
        <v>1</v>
      </c>
      <c r="B427" s="119" t="s">
        <v>78</v>
      </c>
      <c r="C427" s="14">
        <v>2022</v>
      </c>
      <c r="D427" s="15">
        <f>E427+F427+G427+H427+I427</f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31" t="s">
        <v>9</v>
      </c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s="6" customFormat="1" ht="15" hidden="1" customHeight="1" thickBot="1">
      <c r="A428" s="195"/>
      <c r="B428" s="88"/>
      <c r="C428" s="36"/>
      <c r="D428" s="37"/>
      <c r="E428" s="37"/>
      <c r="F428" s="37"/>
      <c r="G428" s="37"/>
      <c r="H428" s="37"/>
      <c r="I428" s="37"/>
      <c r="J428" s="132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s="6" customFormat="1" ht="15" hidden="1">
      <c r="A429" s="195"/>
      <c r="B429" s="88"/>
      <c r="C429" s="31">
        <v>2023</v>
      </c>
      <c r="D429" s="28">
        <f t="shared" ref="D429:D430" si="147">E429+F429+G429+H429+I429</f>
        <v>0</v>
      </c>
      <c r="E429" s="28">
        <f t="shared" ref="E429:F429" si="148">E439</f>
        <v>0</v>
      </c>
      <c r="F429" s="28">
        <f t="shared" si="148"/>
        <v>0</v>
      </c>
      <c r="G429" s="28">
        <v>0</v>
      </c>
      <c r="H429" s="28">
        <v>0</v>
      </c>
      <c r="I429" s="28">
        <f>I439</f>
        <v>0</v>
      </c>
      <c r="J429" s="132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s="6" customFormat="1" ht="15" hidden="1">
      <c r="A430" s="195"/>
      <c r="B430" s="88"/>
      <c r="C430" s="31">
        <v>2024</v>
      </c>
      <c r="D430" s="28">
        <f t="shared" si="147"/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132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s="6" customFormat="1" ht="15" hidden="1" customHeight="1" thickBot="1">
      <c r="A431" s="195"/>
      <c r="B431" s="88"/>
      <c r="C431" s="19"/>
      <c r="D431" s="20"/>
      <c r="E431" s="20"/>
      <c r="F431" s="20"/>
      <c r="G431" s="20"/>
      <c r="H431" s="20"/>
      <c r="I431" s="20"/>
      <c r="J431" s="132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s="6" customFormat="1" ht="15.75" hidden="1" thickBot="1">
      <c r="A432" s="196"/>
      <c r="B432" s="197"/>
      <c r="C432" s="32">
        <v>2025</v>
      </c>
      <c r="D432" s="29">
        <f t="shared" ref="D432" si="149">E432+F432+G432+H432+I432</f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132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s="6" customFormat="1" ht="15.75" hidden="1" customHeight="1" thickBot="1">
      <c r="A433" s="199">
        <v>2</v>
      </c>
      <c r="B433" s="88"/>
      <c r="C433" s="36">
        <v>2022</v>
      </c>
      <c r="D433" s="37">
        <f>E433+F433+G433+H433+I433</f>
        <v>0</v>
      </c>
      <c r="E433" s="37"/>
      <c r="F433" s="37"/>
      <c r="G433" s="37"/>
      <c r="H433" s="37"/>
      <c r="I433" s="37"/>
      <c r="J433" s="132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s="6" customFormat="1" ht="15.75" hidden="1" customHeight="1" thickBot="1">
      <c r="A434" s="200"/>
      <c r="B434" s="201"/>
      <c r="C434" s="31">
        <v>2023</v>
      </c>
      <c r="D434" s="28">
        <f>E434+F434+G434+H434+I434</f>
        <v>0</v>
      </c>
      <c r="E434" s="28"/>
      <c r="F434" s="28"/>
      <c r="G434" s="28"/>
      <c r="H434" s="28"/>
      <c r="I434" s="28"/>
      <c r="J434" s="132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s="6" customFormat="1" ht="15.75" hidden="1" customHeight="1" thickBot="1">
      <c r="A435" s="200"/>
      <c r="B435" s="201"/>
      <c r="C435" s="31">
        <v>2024</v>
      </c>
      <c r="D435" s="28">
        <f>E435+F435+G435+H435+I435</f>
        <v>0</v>
      </c>
      <c r="E435" s="28"/>
      <c r="F435" s="28"/>
      <c r="G435" s="28"/>
      <c r="H435" s="28"/>
      <c r="I435" s="28"/>
      <c r="J435" s="132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s="6" customFormat="1" ht="15.75" hidden="1" customHeight="1" thickBot="1">
      <c r="A436" s="200"/>
      <c r="B436" s="201"/>
      <c r="C436" s="19">
        <v>2025</v>
      </c>
      <c r="D436" s="20">
        <f>E436+F436+G436+H436+I436</f>
        <v>0</v>
      </c>
      <c r="E436" s="20"/>
      <c r="F436" s="20"/>
      <c r="G436" s="20"/>
      <c r="H436" s="20"/>
      <c r="I436" s="20"/>
      <c r="J436" s="132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s="6" customFormat="1" ht="27" hidden="1" customHeight="1">
      <c r="A437" s="177" t="s">
        <v>80</v>
      </c>
      <c r="B437" s="87" t="s">
        <v>79</v>
      </c>
      <c r="C437" s="14">
        <v>2022</v>
      </c>
      <c r="D437" s="15">
        <f>E437+F437+G437+H437+I437</f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32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s="6" customFormat="1" ht="15" hidden="1" customHeight="1" thickBot="1">
      <c r="A438" s="178"/>
      <c r="B438" s="88"/>
      <c r="C438" s="36"/>
      <c r="D438" s="37"/>
      <c r="E438" s="37"/>
      <c r="F438" s="37"/>
      <c r="G438" s="37"/>
      <c r="H438" s="37"/>
      <c r="I438" s="37"/>
      <c r="J438" s="132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s="6" customFormat="1" ht="15" hidden="1">
      <c r="A439" s="178"/>
      <c r="B439" s="88"/>
      <c r="C439" s="31">
        <v>2023</v>
      </c>
      <c r="D439" s="28">
        <f>E439+F439+G439+H439+I439</f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132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s="6" customFormat="1" ht="15" hidden="1">
      <c r="A440" s="178"/>
      <c r="B440" s="88"/>
      <c r="C440" s="31">
        <v>2024</v>
      </c>
      <c r="D440" s="28">
        <f t="shared" ref="D440" si="150">E440+F440+G440+H440+I440</f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132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s="6" customFormat="1" ht="15" hidden="1" customHeight="1" thickBot="1">
      <c r="A441" s="178"/>
      <c r="B441" s="88"/>
      <c r="C441" s="19"/>
      <c r="D441" s="20"/>
      <c r="E441" s="20"/>
      <c r="F441" s="20"/>
      <c r="G441" s="20"/>
      <c r="H441" s="20"/>
      <c r="I441" s="20"/>
      <c r="J441" s="132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s="6" customFormat="1" ht="15.75" hidden="1" thickBot="1">
      <c r="A442" s="179"/>
      <c r="B442" s="89"/>
      <c r="C442" s="32">
        <v>2025</v>
      </c>
      <c r="D442" s="29">
        <f t="shared" ref="D442" si="151">E442+F442+G442+H442+I442</f>
        <v>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198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s="6" customFormat="1" ht="12.75" hidden="1">
      <c r="A443" s="186" t="s">
        <v>73</v>
      </c>
      <c r="B443" s="187"/>
      <c r="C443" s="17">
        <v>2022</v>
      </c>
      <c r="D443" s="72">
        <f t="shared" ref="D443:I443" si="152">D427</f>
        <v>0</v>
      </c>
      <c r="E443" s="72">
        <f t="shared" si="152"/>
        <v>0</v>
      </c>
      <c r="F443" s="72">
        <f t="shared" si="152"/>
        <v>0</v>
      </c>
      <c r="G443" s="72">
        <f t="shared" si="152"/>
        <v>0</v>
      </c>
      <c r="H443" s="72">
        <f t="shared" si="152"/>
        <v>0</v>
      </c>
      <c r="I443" s="72">
        <f t="shared" si="152"/>
        <v>0</v>
      </c>
      <c r="J443" s="90"/>
    </row>
    <row r="444" spans="1:24" s="6" customFormat="1" ht="12.75" hidden="1">
      <c r="A444" s="188"/>
      <c r="B444" s="189"/>
      <c r="C444" s="13">
        <v>2023</v>
      </c>
      <c r="D444" s="8">
        <f>D429</f>
        <v>0</v>
      </c>
      <c r="E444" s="8">
        <f t="shared" ref="E444:I446" si="153">E429</f>
        <v>0</v>
      </c>
      <c r="F444" s="8">
        <f t="shared" si="153"/>
        <v>0</v>
      </c>
      <c r="G444" s="8">
        <f t="shared" si="153"/>
        <v>0</v>
      </c>
      <c r="H444" s="8">
        <f t="shared" si="153"/>
        <v>0</v>
      </c>
      <c r="I444" s="8">
        <f t="shared" si="153"/>
        <v>0</v>
      </c>
      <c r="J444" s="91"/>
    </row>
    <row r="445" spans="1:24" s="6" customFormat="1" ht="12.75" hidden="1">
      <c r="A445" s="188"/>
      <c r="B445" s="189"/>
      <c r="C445" s="13">
        <v>2024</v>
      </c>
      <c r="D445" s="8">
        <f t="shared" ref="D445:H445" si="154">D430</f>
        <v>0</v>
      </c>
      <c r="E445" s="8">
        <f t="shared" si="154"/>
        <v>0</v>
      </c>
      <c r="F445" s="8">
        <f t="shared" si="154"/>
        <v>0</v>
      </c>
      <c r="G445" s="8">
        <f t="shared" si="154"/>
        <v>0</v>
      </c>
      <c r="H445" s="8">
        <f t="shared" si="154"/>
        <v>0</v>
      </c>
      <c r="I445" s="8">
        <f t="shared" si="153"/>
        <v>0</v>
      </c>
      <c r="J445" s="91"/>
    </row>
    <row r="446" spans="1:24" s="6" customFormat="1" ht="13.5" hidden="1" thickBot="1">
      <c r="A446" s="188"/>
      <c r="B446" s="189"/>
      <c r="C446" s="62">
        <v>2025</v>
      </c>
      <c r="D446" s="8">
        <f t="shared" ref="D446:H446" si="155">D431</f>
        <v>0</v>
      </c>
      <c r="E446" s="8">
        <f t="shared" si="155"/>
        <v>0</v>
      </c>
      <c r="F446" s="8">
        <f t="shared" si="155"/>
        <v>0</v>
      </c>
      <c r="G446" s="8">
        <f t="shared" si="155"/>
        <v>0</v>
      </c>
      <c r="H446" s="8">
        <f t="shared" si="155"/>
        <v>0</v>
      </c>
      <c r="I446" s="8">
        <f t="shared" si="153"/>
        <v>0</v>
      </c>
      <c r="J446" s="92"/>
    </row>
    <row r="447" spans="1:24" s="6" customFormat="1" ht="12.75" hidden="1">
      <c r="A447" s="186" t="s">
        <v>92</v>
      </c>
      <c r="B447" s="187"/>
      <c r="C447" s="173" t="s">
        <v>25</v>
      </c>
      <c r="D447" s="101">
        <f>D443+D444+D445+D446</f>
        <v>0</v>
      </c>
      <c r="E447" s="101">
        <f t="shared" ref="E447:I447" si="156">E443+E444+E445+E446</f>
        <v>0</v>
      </c>
      <c r="F447" s="101">
        <f t="shared" si="156"/>
        <v>0</v>
      </c>
      <c r="G447" s="101">
        <f t="shared" si="156"/>
        <v>0</v>
      </c>
      <c r="H447" s="101">
        <f t="shared" si="156"/>
        <v>0</v>
      </c>
      <c r="I447" s="101">
        <f t="shared" si="156"/>
        <v>0</v>
      </c>
      <c r="J447" s="90"/>
    </row>
    <row r="448" spans="1:24" s="6" customFormat="1" ht="12.75" hidden="1">
      <c r="A448" s="188"/>
      <c r="B448" s="189"/>
      <c r="C448" s="126"/>
      <c r="D448" s="102"/>
      <c r="E448" s="102"/>
      <c r="F448" s="102"/>
      <c r="G448" s="102"/>
      <c r="H448" s="102"/>
      <c r="I448" s="102"/>
      <c r="J448" s="91"/>
    </row>
    <row r="449" spans="1:24" s="6" customFormat="1" ht="12.75" hidden="1">
      <c r="A449" s="188"/>
      <c r="B449" s="189"/>
      <c r="C449" s="126"/>
      <c r="D449" s="102"/>
      <c r="E449" s="102"/>
      <c r="F449" s="102"/>
      <c r="G449" s="102"/>
      <c r="H449" s="102"/>
      <c r="I449" s="102"/>
      <c r="J449" s="91"/>
    </row>
    <row r="450" spans="1:24" s="6" customFormat="1" ht="13.5" hidden="1" thickBot="1">
      <c r="A450" s="188"/>
      <c r="B450" s="189"/>
      <c r="C450" s="127"/>
      <c r="D450" s="103"/>
      <c r="E450" s="103"/>
      <c r="F450" s="103"/>
      <c r="G450" s="103"/>
      <c r="H450" s="103"/>
      <c r="I450" s="103"/>
      <c r="J450" s="92"/>
    </row>
    <row r="451" spans="1:24" ht="15.75" thickBot="1">
      <c r="A451" s="194" t="s">
        <v>103</v>
      </c>
      <c r="B451" s="173"/>
      <c r="C451" s="129"/>
      <c r="D451" s="129"/>
      <c r="E451" s="129"/>
      <c r="F451" s="129"/>
      <c r="G451" s="129"/>
      <c r="H451" s="129"/>
      <c r="I451" s="129"/>
      <c r="J451" s="130"/>
    </row>
    <row r="452" spans="1:24" s="6" customFormat="1" ht="27" customHeight="1">
      <c r="A452" s="176">
        <v>1</v>
      </c>
      <c r="B452" s="119" t="s">
        <v>85</v>
      </c>
      <c r="C452" s="14">
        <v>2022</v>
      </c>
      <c r="D452" s="15">
        <f>E452+F452+G452+H452+I452</f>
        <v>508</v>
      </c>
      <c r="E452" s="15">
        <v>0</v>
      </c>
      <c r="F452" s="15">
        <v>0</v>
      </c>
      <c r="G452" s="15">
        <v>0</v>
      </c>
      <c r="H452" s="15">
        <v>508</v>
      </c>
      <c r="I452" s="15">
        <v>0</v>
      </c>
      <c r="J452" s="131" t="s">
        <v>9</v>
      </c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s="6" customFormat="1" ht="15" hidden="1" customHeight="1">
      <c r="A453" s="195"/>
      <c r="B453" s="88"/>
      <c r="C453" s="36"/>
      <c r="D453" s="37"/>
      <c r="E453" s="37"/>
      <c r="F453" s="37"/>
      <c r="G453" s="37"/>
      <c r="H453" s="37"/>
      <c r="I453" s="37"/>
      <c r="J453" s="132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s="6" customFormat="1" ht="15">
      <c r="A454" s="195"/>
      <c r="B454" s="88"/>
      <c r="C454" s="31">
        <v>2023</v>
      </c>
      <c r="D454" s="28">
        <f t="shared" ref="D454:D458" si="157">E454+F454+G454+H454+I454</f>
        <v>0</v>
      </c>
      <c r="E454" s="28">
        <f t="shared" ref="E454:H454" si="158">E465</f>
        <v>0</v>
      </c>
      <c r="F454" s="28">
        <f t="shared" si="158"/>
        <v>0</v>
      </c>
      <c r="G454" s="28">
        <f t="shared" si="158"/>
        <v>0</v>
      </c>
      <c r="H454" s="28">
        <f t="shared" si="158"/>
        <v>0</v>
      </c>
      <c r="I454" s="28">
        <f>I465</f>
        <v>0</v>
      </c>
      <c r="J454" s="132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s="6" customFormat="1" ht="15">
      <c r="A455" s="195"/>
      <c r="B455" s="88"/>
      <c r="C455" s="31">
        <v>2024</v>
      </c>
      <c r="D455" s="28">
        <f t="shared" si="157"/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132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s="6" customFormat="1" ht="15" hidden="1" customHeight="1">
      <c r="A456" s="195"/>
      <c r="B456" s="88"/>
      <c r="C456" s="19"/>
      <c r="D456" s="20"/>
      <c r="E456" s="20"/>
      <c r="F456" s="20"/>
      <c r="G456" s="20"/>
      <c r="H456" s="20"/>
      <c r="I456" s="20"/>
      <c r="J456" s="132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s="6" customFormat="1" ht="15">
      <c r="A457" s="195"/>
      <c r="B457" s="88"/>
      <c r="C457" s="31">
        <v>2025</v>
      </c>
      <c r="D457" s="28">
        <f t="shared" ref="D457" si="159">E457+F457+G457+H457+I457</f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132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s="6" customFormat="1" ht="15.75" thickBot="1">
      <c r="A458" s="196"/>
      <c r="B458" s="197"/>
      <c r="C458" s="80">
        <v>2026</v>
      </c>
      <c r="D458" s="52">
        <f t="shared" si="157"/>
        <v>0</v>
      </c>
      <c r="E458" s="52">
        <v>0</v>
      </c>
      <c r="F458" s="52">
        <v>0</v>
      </c>
      <c r="G458" s="52">
        <v>0</v>
      </c>
      <c r="H458" s="52">
        <v>0</v>
      </c>
      <c r="I458" s="52">
        <v>0</v>
      </c>
      <c r="J458" s="132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s="6" customFormat="1" ht="15.75" hidden="1" customHeight="1" thickBot="1">
      <c r="A459" s="199">
        <v>2</v>
      </c>
      <c r="B459" s="88"/>
      <c r="C459" s="36">
        <v>2022</v>
      </c>
      <c r="D459" s="37">
        <f>E459+F459+G459+H459+I459</f>
        <v>0</v>
      </c>
      <c r="E459" s="37"/>
      <c r="F459" s="37"/>
      <c r="G459" s="37"/>
      <c r="H459" s="37"/>
      <c r="I459" s="37"/>
      <c r="J459" s="132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s="6" customFormat="1" ht="15.75" hidden="1" customHeight="1" thickBot="1">
      <c r="A460" s="200"/>
      <c r="B460" s="201"/>
      <c r="C460" s="31">
        <v>2023</v>
      </c>
      <c r="D460" s="28">
        <f>E460+F460+G460+H460+I460</f>
        <v>0</v>
      </c>
      <c r="E460" s="28"/>
      <c r="F460" s="28"/>
      <c r="G460" s="28"/>
      <c r="H460" s="28"/>
      <c r="I460" s="28"/>
      <c r="J460" s="132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s="6" customFormat="1" ht="15.75" hidden="1" customHeight="1" thickBot="1">
      <c r="A461" s="200"/>
      <c r="B461" s="201"/>
      <c r="C461" s="31">
        <v>2024</v>
      </c>
      <c r="D461" s="28">
        <f>E461+F461+G461+H461+I461</f>
        <v>0</v>
      </c>
      <c r="E461" s="28"/>
      <c r="F461" s="28"/>
      <c r="G461" s="28"/>
      <c r="H461" s="28"/>
      <c r="I461" s="28"/>
      <c r="J461" s="132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s="6" customFormat="1" ht="15.75" hidden="1" customHeight="1" thickBot="1">
      <c r="A462" s="200"/>
      <c r="B462" s="201"/>
      <c r="C462" s="19">
        <v>2025</v>
      </c>
      <c r="D462" s="20">
        <f>E462+F462+G462+H462+I462</f>
        <v>0</v>
      </c>
      <c r="E462" s="20"/>
      <c r="F462" s="20"/>
      <c r="G462" s="20"/>
      <c r="H462" s="20"/>
      <c r="I462" s="20"/>
      <c r="J462" s="132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s="6" customFormat="1" ht="27" hidden="1" customHeight="1">
      <c r="A463" s="177" t="s">
        <v>80</v>
      </c>
      <c r="B463" s="87" t="s">
        <v>79</v>
      </c>
      <c r="C463" s="14">
        <v>2022</v>
      </c>
      <c r="D463" s="15">
        <f>E463+F463+G463+H463+I463</f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32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s="6" customFormat="1" ht="15" hidden="1" customHeight="1">
      <c r="A464" s="178"/>
      <c r="B464" s="88"/>
      <c r="C464" s="36"/>
      <c r="D464" s="37"/>
      <c r="E464" s="37"/>
      <c r="F464" s="37"/>
      <c r="G464" s="37"/>
      <c r="H464" s="37"/>
      <c r="I464" s="37"/>
      <c r="J464" s="132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s="6" customFormat="1" ht="15" hidden="1">
      <c r="A465" s="178"/>
      <c r="B465" s="88"/>
      <c r="C465" s="31">
        <v>2023</v>
      </c>
      <c r="D465" s="28">
        <f>E465+F465+G465+H465+I465</f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132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s="6" customFormat="1" ht="15" hidden="1">
      <c r="A466" s="178"/>
      <c r="B466" s="88"/>
      <c r="C466" s="31">
        <v>2024</v>
      </c>
      <c r="D466" s="28">
        <f t="shared" ref="D466" si="160">E466+F466+G466+H466+I466</f>
        <v>0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132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s="6" customFormat="1" ht="15" hidden="1" customHeight="1">
      <c r="A467" s="178"/>
      <c r="B467" s="88"/>
      <c r="C467" s="19"/>
      <c r="D467" s="20"/>
      <c r="E467" s="20"/>
      <c r="F467" s="20"/>
      <c r="G467" s="20"/>
      <c r="H467" s="20"/>
      <c r="I467" s="20"/>
      <c r="J467" s="132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s="6" customFormat="1" ht="15.75" hidden="1" thickBot="1">
      <c r="A468" s="179"/>
      <c r="B468" s="89"/>
      <c r="C468" s="32">
        <v>2025</v>
      </c>
      <c r="D468" s="29">
        <f t="shared" ref="D468" si="161">E468+F468+G468+H468+I468</f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198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s="6" customFormat="1" ht="12.75">
      <c r="A469" s="186" t="s">
        <v>73</v>
      </c>
      <c r="B469" s="187"/>
      <c r="C469" s="17">
        <v>2022</v>
      </c>
      <c r="D469" s="67">
        <f t="shared" ref="D469:I469" si="162">D452</f>
        <v>508</v>
      </c>
      <c r="E469" s="67">
        <f t="shared" si="162"/>
        <v>0</v>
      </c>
      <c r="F469" s="67">
        <f t="shared" si="162"/>
        <v>0</v>
      </c>
      <c r="G469" s="67">
        <f t="shared" si="162"/>
        <v>0</v>
      </c>
      <c r="H469" s="67">
        <f t="shared" si="162"/>
        <v>508</v>
      </c>
      <c r="I469" s="67">
        <f t="shared" si="162"/>
        <v>0</v>
      </c>
      <c r="J469" s="90"/>
    </row>
    <row r="470" spans="1:24" s="6" customFormat="1" ht="12.75">
      <c r="A470" s="188"/>
      <c r="B470" s="189"/>
      <c r="C470" s="13">
        <v>2023</v>
      </c>
      <c r="D470" s="8">
        <f>D454</f>
        <v>0</v>
      </c>
      <c r="E470" s="8">
        <f t="shared" ref="E470:I471" si="163">E454</f>
        <v>0</v>
      </c>
      <c r="F470" s="8">
        <f t="shared" si="163"/>
        <v>0</v>
      </c>
      <c r="G470" s="8">
        <f t="shared" si="163"/>
        <v>0</v>
      </c>
      <c r="H470" s="8">
        <f t="shared" si="163"/>
        <v>0</v>
      </c>
      <c r="I470" s="8">
        <f t="shared" si="163"/>
        <v>0</v>
      </c>
      <c r="J470" s="91"/>
    </row>
    <row r="471" spans="1:24" s="6" customFormat="1" ht="12.75">
      <c r="A471" s="188"/>
      <c r="B471" s="189"/>
      <c r="C471" s="13">
        <v>2024</v>
      </c>
      <c r="D471" s="8">
        <f t="shared" ref="D471:G471" si="164">D455</f>
        <v>0</v>
      </c>
      <c r="E471" s="8">
        <f t="shared" si="164"/>
        <v>0</v>
      </c>
      <c r="F471" s="8">
        <f t="shared" si="164"/>
        <v>0</v>
      </c>
      <c r="G471" s="8">
        <f t="shared" si="164"/>
        <v>0</v>
      </c>
      <c r="H471" s="8">
        <f t="shared" si="163"/>
        <v>0</v>
      </c>
      <c r="I471" s="8">
        <f t="shared" ref="I471" si="165">I455</f>
        <v>0</v>
      </c>
      <c r="J471" s="91"/>
    </row>
    <row r="472" spans="1:24" s="6" customFormat="1" ht="12.75">
      <c r="A472" s="188"/>
      <c r="B472" s="189"/>
      <c r="C472" s="62">
        <v>2025</v>
      </c>
      <c r="D472" s="8">
        <f t="shared" ref="D472:H473" si="166">D455</f>
        <v>0</v>
      </c>
      <c r="E472" s="8">
        <f t="shared" si="166"/>
        <v>0</v>
      </c>
      <c r="F472" s="8">
        <f t="shared" si="166"/>
        <v>0</v>
      </c>
      <c r="G472" s="8">
        <f t="shared" si="166"/>
        <v>0</v>
      </c>
      <c r="H472" s="8">
        <f t="shared" si="166"/>
        <v>0</v>
      </c>
      <c r="I472" s="8">
        <f t="shared" ref="I472:I473" si="167">I455</f>
        <v>0</v>
      </c>
      <c r="J472" s="92"/>
    </row>
    <row r="473" spans="1:24" s="6" customFormat="1" ht="13.5" thickBot="1">
      <c r="A473" s="188"/>
      <c r="B473" s="189"/>
      <c r="C473" s="62">
        <v>2026</v>
      </c>
      <c r="D473" s="8">
        <f t="shared" si="166"/>
        <v>0</v>
      </c>
      <c r="E473" s="8">
        <f t="shared" si="166"/>
        <v>0</v>
      </c>
      <c r="F473" s="8">
        <f t="shared" si="166"/>
        <v>0</v>
      </c>
      <c r="G473" s="8">
        <f t="shared" si="166"/>
        <v>0</v>
      </c>
      <c r="H473" s="8">
        <f t="shared" si="166"/>
        <v>0</v>
      </c>
      <c r="I473" s="8">
        <f t="shared" si="167"/>
        <v>0</v>
      </c>
      <c r="J473" s="92"/>
    </row>
    <row r="474" spans="1:24" s="6" customFormat="1" ht="12.75">
      <c r="A474" s="186" t="s">
        <v>104</v>
      </c>
      <c r="B474" s="187"/>
      <c r="C474" s="173" t="s">
        <v>108</v>
      </c>
      <c r="D474" s="101">
        <f>D469+D470+D471+D473</f>
        <v>508</v>
      </c>
      <c r="E474" s="101">
        <f t="shared" ref="E474:I474" si="168">E469+E470+E471+E473</f>
        <v>0</v>
      </c>
      <c r="F474" s="101">
        <f t="shared" si="168"/>
        <v>0</v>
      </c>
      <c r="G474" s="101">
        <f t="shared" si="168"/>
        <v>0</v>
      </c>
      <c r="H474" s="101">
        <f t="shared" si="168"/>
        <v>508</v>
      </c>
      <c r="I474" s="101">
        <f t="shared" si="168"/>
        <v>0</v>
      </c>
      <c r="J474" s="90"/>
    </row>
    <row r="475" spans="1:24" s="6" customFormat="1" ht="12.75">
      <c r="A475" s="188"/>
      <c r="B475" s="189"/>
      <c r="C475" s="126"/>
      <c r="D475" s="102"/>
      <c r="E475" s="102"/>
      <c r="F475" s="102"/>
      <c r="G475" s="102"/>
      <c r="H475" s="102"/>
      <c r="I475" s="102"/>
      <c r="J475" s="91"/>
    </row>
    <row r="476" spans="1:24" s="6" customFormat="1" ht="12.75">
      <c r="A476" s="188"/>
      <c r="B476" s="189"/>
      <c r="C476" s="126"/>
      <c r="D476" s="102"/>
      <c r="E476" s="102"/>
      <c r="F476" s="102"/>
      <c r="G476" s="102"/>
      <c r="H476" s="102"/>
      <c r="I476" s="102"/>
      <c r="J476" s="91"/>
    </row>
    <row r="477" spans="1:24" s="6" customFormat="1" ht="13.5" thickBot="1">
      <c r="A477" s="188"/>
      <c r="B477" s="189"/>
      <c r="C477" s="127"/>
      <c r="D477" s="103"/>
      <c r="E477" s="103"/>
      <c r="F477" s="103"/>
      <c r="G477" s="103"/>
      <c r="H477" s="103"/>
      <c r="I477" s="103"/>
      <c r="J477" s="92"/>
    </row>
    <row r="478" spans="1:24" s="6" customFormat="1" ht="12.75">
      <c r="A478" s="186" t="s">
        <v>90</v>
      </c>
      <c r="B478" s="187"/>
      <c r="C478" s="17">
        <v>2022</v>
      </c>
      <c r="D478" s="67">
        <f>D469+D408+D443</f>
        <v>2757.14167</v>
      </c>
      <c r="E478" s="72">
        <f t="shared" ref="E478:G478" si="169">E469+E408+E443</f>
        <v>0</v>
      </c>
      <c r="F478" s="72">
        <f t="shared" si="169"/>
        <v>2091.7017500000002</v>
      </c>
      <c r="G478" s="72">
        <f t="shared" si="169"/>
        <v>0</v>
      </c>
      <c r="H478" s="67">
        <f>H469+H408+H443</f>
        <v>665.43992000000003</v>
      </c>
      <c r="I478" s="67">
        <f t="shared" ref="I478" si="170">I469+I408</f>
        <v>0</v>
      </c>
      <c r="J478" s="90"/>
    </row>
    <row r="479" spans="1:24" s="6" customFormat="1" ht="12.75">
      <c r="A479" s="188"/>
      <c r="B479" s="189"/>
      <c r="C479" s="13">
        <v>2023</v>
      </c>
      <c r="D479" s="8">
        <f>D470+D409+D444</f>
        <v>0</v>
      </c>
      <c r="E479" s="8">
        <f t="shared" ref="E479" si="171">E470+E409+E444</f>
        <v>0</v>
      </c>
      <c r="F479" s="8">
        <f t="shared" ref="F479" si="172">F470+F409+F444</f>
        <v>0</v>
      </c>
      <c r="G479" s="8">
        <f t="shared" ref="G479" si="173">G470+G409+G444</f>
        <v>0</v>
      </c>
      <c r="H479" s="8">
        <f>H470+H409+H444</f>
        <v>0</v>
      </c>
      <c r="I479" s="8">
        <f>I470+I409</f>
        <v>0</v>
      </c>
      <c r="J479" s="91"/>
    </row>
    <row r="480" spans="1:24" s="6" customFormat="1" ht="12.75">
      <c r="A480" s="188"/>
      <c r="B480" s="189"/>
      <c r="C480" s="13">
        <v>2024</v>
      </c>
      <c r="D480" s="8">
        <f>D471+D410+D445</f>
        <v>0</v>
      </c>
      <c r="E480" s="8">
        <f t="shared" ref="E480" si="174">E471+E410+E445</f>
        <v>0</v>
      </c>
      <c r="F480" s="8">
        <f t="shared" ref="F480" si="175">F471+F410+F445</f>
        <v>0</v>
      </c>
      <c r="G480" s="8">
        <f t="shared" ref="G480" si="176">G471+G410+G445</f>
        <v>0</v>
      </c>
      <c r="H480" s="8">
        <f>H471+H410+H445</f>
        <v>0</v>
      </c>
      <c r="I480" s="8">
        <f>I471+I410</f>
        <v>0</v>
      </c>
      <c r="J480" s="91"/>
    </row>
    <row r="481" spans="1:24" s="6" customFormat="1" ht="12.75">
      <c r="A481" s="188"/>
      <c r="B481" s="189"/>
      <c r="C481" s="62">
        <v>2025</v>
      </c>
      <c r="D481" s="75">
        <f t="shared" ref="D481:D482" si="177">D472+D411+D445</f>
        <v>0</v>
      </c>
      <c r="E481" s="75">
        <f t="shared" ref="E481:E482" si="178">E472+E411+E445</f>
        <v>0</v>
      </c>
      <c r="F481" s="75">
        <f t="shared" ref="F481:F482" si="179">F472+F411+F445</f>
        <v>0</v>
      </c>
      <c r="G481" s="75">
        <f t="shared" ref="G481:G482" si="180">G472+G411+G445</f>
        <v>0</v>
      </c>
      <c r="H481" s="75">
        <f t="shared" ref="H481:H482" si="181">H472+H411+H445</f>
        <v>0</v>
      </c>
      <c r="I481" s="42">
        <f>I472+I411</f>
        <v>0</v>
      </c>
      <c r="J481" s="92"/>
    </row>
    <row r="482" spans="1:24" s="6" customFormat="1" ht="13.5" thickBot="1">
      <c r="A482" s="188"/>
      <c r="B482" s="189"/>
      <c r="C482" s="62">
        <v>2026</v>
      </c>
      <c r="D482" s="71">
        <f t="shared" si="177"/>
        <v>0</v>
      </c>
      <c r="E482" s="71">
        <f t="shared" si="178"/>
        <v>0</v>
      </c>
      <c r="F482" s="71">
        <f t="shared" si="179"/>
        <v>0</v>
      </c>
      <c r="G482" s="71">
        <f t="shared" si="180"/>
        <v>0</v>
      </c>
      <c r="H482" s="71">
        <f t="shared" si="181"/>
        <v>0</v>
      </c>
      <c r="I482" s="42">
        <f>I473+I412</f>
        <v>0</v>
      </c>
      <c r="J482" s="92"/>
    </row>
    <row r="483" spans="1:24" s="6" customFormat="1" ht="12.75">
      <c r="A483" s="186" t="s">
        <v>93</v>
      </c>
      <c r="B483" s="187"/>
      <c r="C483" s="173" t="s">
        <v>108</v>
      </c>
      <c r="D483" s="101">
        <f>D478+D479+D480+D482</f>
        <v>2757.14167</v>
      </c>
      <c r="E483" s="101">
        <f t="shared" ref="E483:I483" si="182">E478+E479+E480+E482</f>
        <v>0</v>
      </c>
      <c r="F483" s="101">
        <f t="shared" si="182"/>
        <v>2091.7017500000002</v>
      </c>
      <c r="G483" s="101">
        <f t="shared" si="182"/>
        <v>0</v>
      </c>
      <c r="H483" s="101">
        <f t="shared" si="182"/>
        <v>665.43992000000003</v>
      </c>
      <c r="I483" s="101">
        <f t="shared" si="182"/>
        <v>0</v>
      </c>
      <c r="J483" s="90"/>
    </row>
    <row r="484" spans="1:24" s="6" customFormat="1" ht="12.75">
      <c r="A484" s="188"/>
      <c r="B484" s="189"/>
      <c r="C484" s="126"/>
      <c r="D484" s="102"/>
      <c r="E484" s="102"/>
      <c r="F484" s="102"/>
      <c r="G484" s="102"/>
      <c r="H484" s="102"/>
      <c r="I484" s="102"/>
      <c r="J484" s="91"/>
    </row>
    <row r="485" spans="1:24" s="6" customFormat="1" ht="12.75">
      <c r="A485" s="188"/>
      <c r="B485" s="189"/>
      <c r="C485" s="126"/>
      <c r="D485" s="102"/>
      <c r="E485" s="102"/>
      <c r="F485" s="102"/>
      <c r="G485" s="102"/>
      <c r="H485" s="102"/>
      <c r="I485" s="102"/>
      <c r="J485" s="91"/>
    </row>
    <row r="486" spans="1:24" s="6" customFormat="1" ht="13.5" thickBot="1">
      <c r="A486" s="188"/>
      <c r="B486" s="189"/>
      <c r="C486" s="127"/>
      <c r="D486" s="103"/>
      <c r="E486" s="103"/>
      <c r="F486" s="103"/>
      <c r="G486" s="103"/>
      <c r="H486" s="103"/>
      <c r="I486" s="103"/>
      <c r="J486" s="92"/>
    </row>
    <row r="487" spans="1:24" s="6" customFormat="1" ht="15">
      <c r="A487" s="156" t="s">
        <v>13</v>
      </c>
      <c r="B487" s="157"/>
      <c r="C487" s="17">
        <v>2022</v>
      </c>
      <c r="D487" s="67">
        <f t="shared" ref="D487:D492" si="183">D478+D388</f>
        <v>24563.84519</v>
      </c>
      <c r="E487" s="67">
        <f t="shared" ref="E487:I487" si="184">E478+E388</f>
        <v>154.1</v>
      </c>
      <c r="F487" s="67">
        <f t="shared" si="184"/>
        <v>5512.9187500000007</v>
      </c>
      <c r="G487" s="67">
        <f t="shared" si="184"/>
        <v>4099</v>
      </c>
      <c r="H487" s="67">
        <f t="shared" si="184"/>
        <v>14783.326440000001</v>
      </c>
      <c r="I487" s="67">
        <f t="shared" si="184"/>
        <v>14.5</v>
      </c>
      <c r="J487" s="167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s="6" customFormat="1" ht="15">
      <c r="A488" s="158"/>
      <c r="B488" s="159"/>
      <c r="C488" s="13">
        <v>2023</v>
      </c>
      <c r="D488" s="8">
        <f t="shared" si="183"/>
        <v>23790.215749999996</v>
      </c>
      <c r="E488" s="8">
        <f t="shared" ref="E488:I489" si="185">E479+E389</f>
        <v>161.69999999999999</v>
      </c>
      <c r="F488" s="8">
        <f t="shared" si="185"/>
        <v>2943.62</v>
      </c>
      <c r="G488" s="8">
        <f t="shared" si="185"/>
        <v>1291.8957500000001</v>
      </c>
      <c r="H488" s="8">
        <f t="shared" si="185"/>
        <v>19389</v>
      </c>
      <c r="I488" s="8">
        <f t="shared" si="185"/>
        <v>4</v>
      </c>
      <c r="J488" s="168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s="9" customFormat="1" ht="15">
      <c r="A489" s="158"/>
      <c r="B489" s="159"/>
      <c r="C489" s="13">
        <v>2024</v>
      </c>
      <c r="D489" s="8">
        <f t="shared" si="183"/>
        <v>18853.620000000003</v>
      </c>
      <c r="E489" s="8">
        <f t="shared" si="185"/>
        <v>168.6</v>
      </c>
      <c r="F489" s="8">
        <f t="shared" si="185"/>
        <v>672.22</v>
      </c>
      <c r="G489" s="8">
        <f t="shared" si="185"/>
        <v>668.7</v>
      </c>
      <c r="H489" s="8">
        <f t="shared" si="185"/>
        <v>17344.100000000002</v>
      </c>
      <c r="I489" s="8">
        <f t="shared" si="185"/>
        <v>0</v>
      </c>
      <c r="J489" s="168"/>
    </row>
    <row r="490" spans="1:24" s="9" customFormat="1" ht="15">
      <c r="A490" s="160"/>
      <c r="B490" s="161"/>
      <c r="C490" s="13">
        <v>2025</v>
      </c>
      <c r="D490" s="8">
        <f t="shared" si="183"/>
        <v>18835.82</v>
      </c>
      <c r="E490" s="8">
        <f t="shared" ref="E490:I491" si="186">E481+E391</f>
        <v>174.3</v>
      </c>
      <c r="F490" s="8">
        <f t="shared" si="186"/>
        <v>672.22</v>
      </c>
      <c r="G490" s="8">
        <f t="shared" si="186"/>
        <v>668.7</v>
      </c>
      <c r="H490" s="8">
        <f t="shared" si="186"/>
        <v>17320.599999999999</v>
      </c>
      <c r="I490" s="8">
        <f t="shared" si="186"/>
        <v>0</v>
      </c>
      <c r="J490" s="169"/>
    </row>
    <row r="491" spans="1:24" s="9" customFormat="1" ht="15.75" thickBot="1">
      <c r="A491" s="162"/>
      <c r="B491" s="163"/>
      <c r="C491" s="78">
        <v>2026</v>
      </c>
      <c r="D491" s="65">
        <f t="shared" si="183"/>
        <v>19493.120000000003</v>
      </c>
      <c r="E491" s="65">
        <f t="shared" si="186"/>
        <v>181.2</v>
      </c>
      <c r="F491" s="65">
        <f t="shared" si="186"/>
        <v>672.22</v>
      </c>
      <c r="G491" s="65">
        <f t="shared" si="186"/>
        <v>668.7</v>
      </c>
      <c r="H491" s="65">
        <f t="shared" si="186"/>
        <v>17971</v>
      </c>
      <c r="I491" s="65">
        <f t="shared" si="186"/>
        <v>0</v>
      </c>
      <c r="J491" s="170"/>
    </row>
    <row r="492" spans="1:24" s="9" customFormat="1" ht="26.25" thickBot="1">
      <c r="A492" s="202" t="s">
        <v>71</v>
      </c>
      <c r="B492" s="203"/>
      <c r="C492" s="78" t="s">
        <v>108</v>
      </c>
      <c r="D492" s="47">
        <f t="shared" si="183"/>
        <v>105536.62094000001</v>
      </c>
      <c r="E492" s="47">
        <f t="shared" ref="E492:I492" si="187">E483+E393</f>
        <v>839.89999999999986</v>
      </c>
      <c r="F492" s="47">
        <f t="shared" si="187"/>
        <v>10473.19875</v>
      </c>
      <c r="G492" s="47">
        <f t="shared" si="187"/>
        <v>7396.9957499999991</v>
      </c>
      <c r="H492" s="47">
        <f>H483+H393</f>
        <v>86808.026440000016</v>
      </c>
      <c r="I492" s="47">
        <f t="shared" si="187"/>
        <v>18.5</v>
      </c>
      <c r="J492" s="61"/>
    </row>
  </sheetData>
  <mergeCells count="324">
    <mergeCell ref="A86:A90"/>
    <mergeCell ref="B86:B90"/>
    <mergeCell ref="A96:A100"/>
    <mergeCell ref="B96:B100"/>
    <mergeCell ref="A126:A130"/>
    <mergeCell ref="B126:B130"/>
    <mergeCell ref="A146:A150"/>
    <mergeCell ref="B146:B150"/>
    <mergeCell ref="J146:J150"/>
    <mergeCell ref="A145:J145"/>
    <mergeCell ref="A91:A95"/>
    <mergeCell ref="B91:B95"/>
    <mergeCell ref="A136:B140"/>
    <mergeCell ref="J136:J140"/>
    <mergeCell ref="A141:B144"/>
    <mergeCell ref="C141:C144"/>
    <mergeCell ref="D141:D144"/>
    <mergeCell ref="E141:E144"/>
    <mergeCell ref="F141:F144"/>
    <mergeCell ref="G141:G144"/>
    <mergeCell ref="H141:H144"/>
    <mergeCell ref="I141:I144"/>
    <mergeCell ref="J141:J144"/>
    <mergeCell ref="B101:B105"/>
    <mergeCell ref="J369:J378"/>
    <mergeCell ref="A397:J397"/>
    <mergeCell ref="A398:J398"/>
    <mergeCell ref="A399:A403"/>
    <mergeCell ref="B399:B403"/>
    <mergeCell ref="J399:J403"/>
    <mergeCell ref="A404:A407"/>
    <mergeCell ref="B404:B407"/>
    <mergeCell ref="I384:I387"/>
    <mergeCell ref="J384:J387"/>
    <mergeCell ref="J379:J383"/>
    <mergeCell ref="A379:B383"/>
    <mergeCell ref="B369:B373"/>
    <mergeCell ref="A388:B392"/>
    <mergeCell ref="J388:J392"/>
    <mergeCell ref="C393:C396"/>
    <mergeCell ref="A384:B387"/>
    <mergeCell ref="C384:C387"/>
    <mergeCell ref="D384:D387"/>
    <mergeCell ref="E384:E387"/>
    <mergeCell ref="C364:C367"/>
    <mergeCell ref="D364:D367"/>
    <mergeCell ref="E364:E367"/>
    <mergeCell ref="F364:F367"/>
    <mergeCell ref="G364:G367"/>
    <mergeCell ref="H364:H367"/>
    <mergeCell ref="I364:I367"/>
    <mergeCell ref="J364:J367"/>
    <mergeCell ref="A281:A285"/>
    <mergeCell ref="B281:B285"/>
    <mergeCell ref="A349:J349"/>
    <mergeCell ref="A350:A354"/>
    <mergeCell ref="F345:F348"/>
    <mergeCell ref="G345:G348"/>
    <mergeCell ref="H345:H348"/>
    <mergeCell ref="I345:I348"/>
    <mergeCell ref="J345:J348"/>
    <mergeCell ref="A331:A335"/>
    <mergeCell ref="B331:B335"/>
    <mergeCell ref="D345:D348"/>
    <mergeCell ref="E345:E348"/>
    <mergeCell ref="A478:B482"/>
    <mergeCell ref="J478:J482"/>
    <mergeCell ref="C474:C477"/>
    <mergeCell ref="D474:D477"/>
    <mergeCell ref="E474:E477"/>
    <mergeCell ref="F474:F477"/>
    <mergeCell ref="G474:G477"/>
    <mergeCell ref="C447:C450"/>
    <mergeCell ref="D447:D450"/>
    <mergeCell ref="E447:E450"/>
    <mergeCell ref="F447:F450"/>
    <mergeCell ref="G447:G450"/>
    <mergeCell ref="H447:H450"/>
    <mergeCell ref="H474:H477"/>
    <mergeCell ref="I474:I477"/>
    <mergeCell ref="A459:A462"/>
    <mergeCell ref="B459:B462"/>
    <mergeCell ref="A451:J451"/>
    <mergeCell ref="A452:A458"/>
    <mergeCell ref="A492:B492"/>
    <mergeCell ref="C422:C425"/>
    <mergeCell ref="D422:D425"/>
    <mergeCell ref="E422:E425"/>
    <mergeCell ref="F422:F425"/>
    <mergeCell ref="G422:G425"/>
    <mergeCell ref="I447:I450"/>
    <mergeCell ref="J447:J450"/>
    <mergeCell ref="C483:C486"/>
    <mergeCell ref="D483:D486"/>
    <mergeCell ref="E483:E486"/>
    <mergeCell ref="F483:F486"/>
    <mergeCell ref="G483:G486"/>
    <mergeCell ref="H483:H486"/>
    <mergeCell ref="I483:I486"/>
    <mergeCell ref="A483:B486"/>
    <mergeCell ref="J483:J486"/>
    <mergeCell ref="A474:B477"/>
    <mergeCell ref="J474:J477"/>
    <mergeCell ref="B452:B458"/>
    <mergeCell ref="A463:A468"/>
    <mergeCell ref="B463:B468"/>
    <mergeCell ref="J452:J468"/>
    <mergeCell ref="A469:B473"/>
    <mergeCell ref="A443:B446"/>
    <mergeCell ref="J443:J446"/>
    <mergeCell ref="A447:B450"/>
    <mergeCell ref="F384:F387"/>
    <mergeCell ref="G384:G387"/>
    <mergeCell ref="H384:H387"/>
    <mergeCell ref="J404:J407"/>
    <mergeCell ref="B350:B354"/>
    <mergeCell ref="J350:J358"/>
    <mergeCell ref="A355:A358"/>
    <mergeCell ref="B355:B358"/>
    <mergeCell ref="A359:B363"/>
    <mergeCell ref="J359:J363"/>
    <mergeCell ref="A364:B367"/>
    <mergeCell ref="J393:J396"/>
    <mergeCell ref="H422:H425"/>
    <mergeCell ref="I422:I425"/>
    <mergeCell ref="A426:J426"/>
    <mergeCell ref="A427:A432"/>
    <mergeCell ref="B427:B432"/>
    <mergeCell ref="J427:J442"/>
    <mergeCell ref="A433:A436"/>
    <mergeCell ref="B433:B436"/>
    <mergeCell ref="A437:A442"/>
    <mergeCell ref="A250:J250"/>
    <mergeCell ref="A251:A255"/>
    <mergeCell ref="B251:B255"/>
    <mergeCell ref="J251:J339"/>
    <mergeCell ref="A256:A260"/>
    <mergeCell ref="B256:B260"/>
    <mergeCell ref="A261:A265"/>
    <mergeCell ref="B261:B265"/>
    <mergeCell ref="A266:A270"/>
    <mergeCell ref="B266:B270"/>
    <mergeCell ref="A271:A275"/>
    <mergeCell ref="B271:B275"/>
    <mergeCell ref="A276:A280"/>
    <mergeCell ref="B276:B280"/>
    <mergeCell ref="A336:A339"/>
    <mergeCell ref="B336:B339"/>
    <mergeCell ref="A291:A295"/>
    <mergeCell ref="B291:B295"/>
    <mergeCell ref="A301:A305"/>
    <mergeCell ref="B301:B305"/>
    <mergeCell ref="A306:A310"/>
    <mergeCell ref="B306:B310"/>
    <mergeCell ref="A321:A325"/>
    <mergeCell ref="B321:B325"/>
    <mergeCell ref="A241:B245"/>
    <mergeCell ref="J241:J245"/>
    <mergeCell ref="A246:B249"/>
    <mergeCell ref="C246:C249"/>
    <mergeCell ref="D246:D249"/>
    <mergeCell ref="E246:E249"/>
    <mergeCell ref="F246:F249"/>
    <mergeCell ref="G246:G249"/>
    <mergeCell ref="H246:H249"/>
    <mergeCell ref="I246:I249"/>
    <mergeCell ref="J246:J249"/>
    <mergeCell ref="A195:J195"/>
    <mergeCell ref="A196:A200"/>
    <mergeCell ref="B196:B200"/>
    <mergeCell ref="J196:J240"/>
    <mergeCell ref="A216:A220"/>
    <mergeCell ref="B216:B220"/>
    <mergeCell ref="A221:A225"/>
    <mergeCell ref="B221:B225"/>
    <mergeCell ref="A231:A235"/>
    <mergeCell ref="B231:B235"/>
    <mergeCell ref="A236:A240"/>
    <mergeCell ref="B236:B240"/>
    <mergeCell ref="A211:A215"/>
    <mergeCell ref="B211:B215"/>
    <mergeCell ref="B201:B205"/>
    <mergeCell ref="A201:A205"/>
    <mergeCell ref="A226:A230"/>
    <mergeCell ref="B226:B230"/>
    <mergeCell ref="A206:A210"/>
    <mergeCell ref="B206:B210"/>
    <mergeCell ref="A186:B190"/>
    <mergeCell ref="J186:J190"/>
    <mergeCell ref="A191:B194"/>
    <mergeCell ref="C191:C194"/>
    <mergeCell ref="D191:D194"/>
    <mergeCell ref="E191:E194"/>
    <mergeCell ref="F191:F194"/>
    <mergeCell ref="G191:G194"/>
    <mergeCell ref="H191:H194"/>
    <mergeCell ref="I191:I194"/>
    <mergeCell ref="J191:J194"/>
    <mergeCell ref="A151:A155"/>
    <mergeCell ref="B151:B155"/>
    <mergeCell ref="J151:J185"/>
    <mergeCell ref="A161:A165"/>
    <mergeCell ref="B161:B165"/>
    <mergeCell ref="A171:A175"/>
    <mergeCell ref="B171:B175"/>
    <mergeCell ref="A181:A185"/>
    <mergeCell ref="B181:B185"/>
    <mergeCell ref="A176:A180"/>
    <mergeCell ref="B176:B180"/>
    <mergeCell ref="A156:A160"/>
    <mergeCell ref="B156:B160"/>
    <mergeCell ref="A166:A170"/>
    <mergeCell ref="B166:B170"/>
    <mergeCell ref="A106:A110"/>
    <mergeCell ref="B106:B110"/>
    <mergeCell ref="A131:A135"/>
    <mergeCell ref="B131:B135"/>
    <mergeCell ref="A111:A115"/>
    <mergeCell ref="B111:B115"/>
    <mergeCell ref="A116:A120"/>
    <mergeCell ref="B116:B120"/>
    <mergeCell ref="A121:A125"/>
    <mergeCell ref="B121:B125"/>
    <mergeCell ref="H1:J1"/>
    <mergeCell ref="A80:J80"/>
    <mergeCell ref="A81:A85"/>
    <mergeCell ref="B81:B85"/>
    <mergeCell ref="J81:J135"/>
    <mergeCell ref="A101:A105"/>
    <mergeCell ref="A487:B491"/>
    <mergeCell ref="J46:J49"/>
    <mergeCell ref="J414:J417"/>
    <mergeCell ref="J487:J491"/>
    <mergeCell ref="B374:B378"/>
    <mergeCell ref="A374:A378"/>
    <mergeCell ref="A418:A421"/>
    <mergeCell ref="B418:B421"/>
    <mergeCell ref="A422:B425"/>
    <mergeCell ref="J422:J425"/>
    <mergeCell ref="J418:J421"/>
    <mergeCell ref="A413:J413"/>
    <mergeCell ref="A414:A417"/>
    <mergeCell ref="B414:B417"/>
    <mergeCell ref="A408:B412"/>
    <mergeCell ref="J408:J412"/>
    <mergeCell ref="A46:B49"/>
    <mergeCell ref="A369:A373"/>
    <mergeCell ref="A10:J10"/>
    <mergeCell ref="D46:D49"/>
    <mergeCell ref="E46:E49"/>
    <mergeCell ref="F46:F49"/>
    <mergeCell ref="G46:G49"/>
    <mergeCell ref="A26:A30"/>
    <mergeCell ref="B26:B30"/>
    <mergeCell ref="A41:B45"/>
    <mergeCell ref="J41:J45"/>
    <mergeCell ref="H46:H49"/>
    <mergeCell ref="I46:I49"/>
    <mergeCell ref="J16:J40"/>
    <mergeCell ref="A16:A20"/>
    <mergeCell ref="A36:A40"/>
    <mergeCell ref="A31:A35"/>
    <mergeCell ref="B31:B35"/>
    <mergeCell ref="B16:B20"/>
    <mergeCell ref="B36:B40"/>
    <mergeCell ref="A21:A25"/>
    <mergeCell ref="B21:B25"/>
    <mergeCell ref="C46:C49"/>
    <mergeCell ref="A11:A15"/>
    <mergeCell ref="B11:B15"/>
    <mergeCell ref="B2:J3"/>
    <mergeCell ref="D5:I5"/>
    <mergeCell ref="J5:J7"/>
    <mergeCell ref="D6:D7"/>
    <mergeCell ref="E6:I6"/>
    <mergeCell ref="B5:B7"/>
    <mergeCell ref="C5:C7"/>
    <mergeCell ref="A5:A7"/>
    <mergeCell ref="A9:J9"/>
    <mergeCell ref="J71:J75"/>
    <mergeCell ref="A76:B79"/>
    <mergeCell ref="C76:C79"/>
    <mergeCell ref="D76:D79"/>
    <mergeCell ref="E76:E79"/>
    <mergeCell ref="F76:F79"/>
    <mergeCell ref="G76:G79"/>
    <mergeCell ref="H76:H79"/>
    <mergeCell ref="I76:I79"/>
    <mergeCell ref="J76:J79"/>
    <mergeCell ref="A71:B75"/>
    <mergeCell ref="A50:J50"/>
    <mergeCell ref="A51:A55"/>
    <mergeCell ref="B51:B55"/>
    <mergeCell ref="J51:J70"/>
    <mergeCell ref="A56:A60"/>
    <mergeCell ref="B56:B60"/>
    <mergeCell ref="A66:A70"/>
    <mergeCell ref="B66:B70"/>
    <mergeCell ref="A61:A65"/>
    <mergeCell ref="B63:B65"/>
    <mergeCell ref="B437:B442"/>
    <mergeCell ref="J469:J473"/>
    <mergeCell ref="A286:A290"/>
    <mergeCell ref="B286:B290"/>
    <mergeCell ref="D393:D396"/>
    <mergeCell ref="E393:E396"/>
    <mergeCell ref="F393:F396"/>
    <mergeCell ref="G393:G396"/>
    <mergeCell ref="H393:H396"/>
    <mergeCell ref="I393:I396"/>
    <mergeCell ref="A393:B396"/>
    <mergeCell ref="A368:J368"/>
    <mergeCell ref="A296:A300"/>
    <mergeCell ref="B296:B300"/>
    <mergeCell ref="A326:A330"/>
    <mergeCell ref="B326:B330"/>
    <mergeCell ref="A311:A315"/>
    <mergeCell ref="B311:B315"/>
    <mergeCell ref="A316:A320"/>
    <mergeCell ref="B316:B320"/>
    <mergeCell ref="A340:B344"/>
    <mergeCell ref="J340:J344"/>
    <mergeCell ref="A345:B348"/>
    <mergeCell ref="C345:C348"/>
  </mergeCells>
  <pageMargins left="0.70866141732283472" right="0.31496062992125984" top="0.74803149606299213" bottom="0.15748031496062992" header="0.31496062992125984" footer="0.31496062992125984"/>
  <pageSetup paperSize="9" scale="70" fitToHeight="0" orientation="portrait" r:id="rId1"/>
  <rowBreaks count="3" manualBreakCount="3">
    <brk id="160" max="9" man="1"/>
    <brk id="280" max="9" man="1"/>
    <brk id="3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208" t="s">
        <v>11</v>
      </c>
      <c r="D25" s="209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88"/>
      <c r="D26" s="189"/>
      <c r="E26" s="4"/>
    </row>
    <row r="27" spans="3:20">
      <c r="C27" s="210"/>
      <c r="D27" s="211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7:20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7:20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2023-08-15T05:53:18Z</dcterms:modified>
</cp:coreProperties>
</file>