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Лист1!$A$1:$J$245</definedName>
  </definedNames>
  <calcPr calcId="125725"/>
</workbook>
</file>

<file path=xl/calcChain.xml><?xml version="1.0" encoding="utf-8"?>
<calcChain xmlns="http://schemas.openxmlformats.org/spreadsheetml/2006/main">
  <c r="D244" i="1"/>
  <c r="H244"/>
  <c r="H243"/>
  <c r="H242"/>
  <c r="D231"/>
  <c r="I240"/>
  <c r="H240"/>
  <c r="G240"/>
  <c r="F240"/>
  <c r="E240"/>
  <c r="I239"/>
  <c r="H239"/>
  <c r="G239"/>
  <c r="F239"/>
  <c r="E239"/>
  <c r="I238"/>
  <c r="H238"/>
  <c r="G238"/>
  <c r="F238"/>
  <c r="E238"/>
  <c r="D237"/>
  <c r="D236"/>
  <c r="D239" s="1"/>
  <c r="D235"/>
  <c r="D234"/>
  <c r="D233"/>
  <c r="D232"/>
  <c r="D230"/>
  <c r="D229"/>
  <c r="H127"/>
  <c r="H40"/>
  <c r="H152"/>
  <c r="D152"/>
  <c r="D223"/>
  <c r="D224"/>
  <c r="G224"/>
  <c r="G225"/>
  <c r="D220"/>
  <c r="D219"/>
  <c r="D218"/>
  <c r="F241" l="1"/>
  <c r="E241"/>
  <c r="I241"/>
  <c r="G241"/>
  <c r="D240"/>
  <c r="H241"/>
  <c r="D238"/>
  <c r="H153"/>
  <c r="D147"/>
  <c r="D146"/>
  <c r="D145"/>
  <c r="H151"/>
  <c r="D144"/>
  <c r="D143"/>
  <c r="D142"/>
  <c r="H29"/>
  <c r="H28"/>
  <c r="H30"/>
  <c r="D24"/>
  <c r="D23"/>
  <c r="D22"/>
  <c r="F123"/>
  <c r="F152" s="1"/>
  <c r="E153"/>
  <c r="G153"/>
  <c r="I153"/>
  <c r="E152"/>
  <c r="G152"/>
  <c r="I152"/>
  <c r="D151"/>
  <c r="E151"/>
  <c r="F151"/>
  <c r="G151"/>
  <c r="I151"/>
  <c r="D27"/>
  <c r="D26"/>
  <c r="D25"/>
  <c r="D21"/>
  <c r="D20"/>
  <c r="D19"/>
  <c r="D18"/>
  <c r="D17"/>
  <c r="D15"/>
  <c r="D14"/>
  <c r="D13"/>
  <c r="D12"/>
  <c r="D11"/>
  <c r="D10"/>
  <c r="F127"/>
  <c r="F153" s="1"/>
  <c r="H123"/>
  <c r="D128"/>
  <c r="D124"/>
  <c r="F79"/>
  <c r="D110"/>
  <c r="D109"/>
  <c r="D108"/>
  <c r="I96"/>
  <c r="I90"/>
  <c r="H79"/>
  <c r="D58"/>
  <c r="D57"/>
  <c r="D56"/>
  <c r="F40"/>
  <c r="I40"/>
  <c r="D43"/>
  <c r="D42"/>
  <c r="D41"/>
  <c r="H35"/>
  <c r="H226"/>
  <c r="H225"/>
  <c r="H224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157"/>
  <c r="D156"/>
  <c r="D210" s="1"/>
  <c r="H212"/>
  <c r="H211"/>
  <c r="H210"/>
  <c r="D125"/>
  <c r="D126"/>
  <c r="D129"/>
  <c r="D130"/>
  <c r="D131"/>
  <c r="D132"/>
  <c r="D133"/>
  <c r="D134"/>
  <c r="D135"/>
  <c r="D136"/>
  <c r="D137"/>
  <c r="D138"/>
  <c r="D139"/>
  <c r="D140"/>
  <c r="D141"/>
  <c r="D148"/>
  <c r="D149"/>
  <c r="D150"/>
  <c r="D122"/>
  <c r="H117"/>
  <c r="D88"/>
  <c r="D89"/>
  <c r="D91"/>
  <c r="D92"/>
  <c r="D93"/>
  <c r="D94"/>
  <c r="D95"/>
  <c r="D97"/>
  <c r="D98"/>
  <c r="D99"/>
  <c r="D100"/>
  <c r="D101"/>
  <c r="D102"/>
  <c r="D103"/>
  <c r="D104"/>
  <c r="D105"/>
  <c r="D106"/>
  <c r="D107"/>
  <c r="D111"/>
  <c r="D112"/>
  <c r="D113"/>
  <c r="D114"/>
  <c r="D115"/>
  <c r="D116"/>
  <c r="D87"/>
  <c r="D86"/>
  <c r="D85"/>
  <c r="D117" s="1"/>
  <c r="D84"/>
  <c r="D83"/>
  <c r="D82"/>
  <c r="H118"/>
  <c r="H96"/>
  <c r="H90"/>
  <c r="H119" s="1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54"/>
  <c r="D55"/>
  <c r="D53"/>
  <c r="H78"/>
  <c r="H77"/>
  <c r="D45"/>
  <c r="D46"/>
  <c r="D47"/>
  <c r="D44"/>
  <c r="D39"/>
  <c r="D38"/>
  <c r="D36"/>
  <c r="D34"/>
  <c r="D35"/>
  <c r="D33"/>
  <c r="D48" s="1"/>
  <c r="H48"/>
  <c r="I48"/>
  <c r="H50"/>
  <c r="H37"/>
  <c r="H49" s="1"/>
  <c r="E210"/>
  <c r="F211"/>
  <c r="E211"/>
  <c r="F90"/>
  <c r="G90"/>
  <c r="D241" l="1"/>
  <c r="D79"/>
  <c r="D123"/>
  <c r="D90"/>
  <c r="H213"/>
  <c r="H227"/>
  <c r="H154"/>
  <c r="H120"/>
  <c r="H80"/>
  <c r="H51"/>
  <c r="H31"/>
  <c r="G28"/>
  <c r="I28"/>
  <c r="G211"/>
  <c r="E127"/>
  <c r="G127"/>
  <c r="D127" s="1"/>
  <c r="D153" s="1"/>
  <c r="I118"/>
  <c r="E96"/>
  <c r="E119" s="1"/>
  <c r="F96"/>
  <c r="F119" s="1"/>
  <c r="G96"/>
  <c r="G119" s="1"/>
  <c r="I119"/>
  <c r="F78"/>
  <c r="E78"/>
  <c r="G78"/>
  <c r="I78"/>
  <c r="I50"/>
  <c r="F50"/>
  <c r="G40"/>
  <c r="D40" s="1"/>
  <c r="E40"/>
  <c r="D96" l="1"/>
  <c r="D119" s="1"/>
  <c r="H245"/>
  <c r="F118"/>
  <c r="I49"/>
  <c r="G37"/>
  <c r="F37"/>
  <c r="I212"/>
  <c r="I211"/>
  <c r="I210"/>
  <c r="E154"/>
  <c r="F154"/>
  <c r="D37" l="1"/>
  <c r="G154"/>
  <c r="F49"/>
  <c r="I79"/>
  <c r="I77"/>
  <c r="I30"/>
  <c r="I29"/>
  <c r="D50"/>
  <c r="F48"/>
  <c r="E48"/>
  <c r="G48"/>
  <c r="E49"/>
  <c r="G49"/>
  <c r="E50"/>
  <c r="G50"/>
  <c r="F210"/>
  <c r="G210"/>
  <c r="E77"/>
  <c r="E80" s="1"/>
  <c r="F77"/>
  <c r="F80" s="1"/>
  <c r="G77"/>
  <c r="E79"/>
  <c r="G79"/>
  <c r="G30"/>
  <c r="E226"/>
  <c r="F226"/>
  <c r="G226"/>
  <c r="I226"/>
  <c r="E225"/>
  <c r="F225"/>
  <c r="I225"/>
  <c r="E224"/>
  <c r="E227" s="1"/>
  <c r="F224"/>
  <c r="F227" s="1"/>
  <c r="G227"/>
  <c r="I224"/>
  <c r="I227" s="1"/>
  <c r="D216"/>
  <c r="D217"/>
  <c r="D221"/>
  <c r="D222"/>
  <c r="D215"/>
  <c r="E212"/>
  <c r="E213" s="1"/>
  <c r="F212"/>
  <c r="G212"/>
  <c r="E118"/>
  <c r="G118"/>
  <c r="E117"/>
  <c r="F117"/>
  <c r="G117"/>
  <c r="I117"/>
  <c r="I120" s="1"/>
  <c r="F30"/>
  <c r="E30"/>
  <c r="F29"/>
  <c r="G29"/>
  <c r="E29"/>
  <c r="F28"/>
  <c r="G31"/>
  <c r="E28"/>
  <c r="D16"/>
  <c r="D30" l="1"/>
  <c r="D28"/>
  <c r="G80"/>
  <c r="D29"/>
  <c r="D78"/>
  <c r="D211"/>
  <c r="F213"/>
  <c r="D212"/>
  <c r="D118"/>
  <c r="E31"/>
  <c r="E120"/>
  <c r="I154"/>
  <c r="D49"/>
  <c r="I31"/>
  <c r="G51"/>
  <c r="I80"/>
  <c r="G213"/>
  <c r="F31"/>
  <c r="G120"/>
  <c r="E51"/>
  <c r="I213"/>
  <c r="F120"/>
  <c r="F51"/>
  <c r="I51"/>
  <c r="D77"/>
  <c r="D225"/>
  <c r="I244"/>
  <c r="G244"/>
  <c r="F243"/>
  <c r="I243"/>
  <c r="E244"/>
  <c r="G243"/>
  <c r="F242"/>
  <c r="G242"/>
  <c r="D226"/>
  <c r="D227" s="1"/>
  <c r="F244"/>
  <c r="E242"/>
  <c r="E243"/>
  <c r="I242"/>
  <c r="D213" l="1"/>
  <c r="D242"/>
  <c r="D120"/>
  <c r="G245"/>
  <c r="I245"/>
  <c r="E245"/>
  <c r="D51"/>
  <c r="F245"/>
  <c r="D31"/>
  <c r="D80"/>
  <c r="D154"/>
  <c r="D243"/>
  <c r="D245" l="1"/>
</calcChain>
</file>

<file path=xl/sharedStrings.xml><?xml version="1.0" encoding="utf-8"?>
<sst xmlns="http://schemas.openxmlformats.org/spreadsheetml/2006/main" count="222" uniqueCount="139">
  <si>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</si>
  <si>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</si>
  <si>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</si>
  <si>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</si>
  <si>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</si>
  <si>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</si>
  <si>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</si>
  <si>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</si>
  <si>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</si>
  <si>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</si>
  <si>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</si>
  <si>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</si>
  <si>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</si>
  <si>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</si>
  <si>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</si>
  <si>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</si>
  <si>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</si>
  <si>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7.Подпрограмма «Землеустройство и землепользование»</t>
  </si>
  <si>
    <t>Всего по Программе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</si>
  <si>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</si>
  <si>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</si>
  <si>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</si>
  <si>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</si>
  <si>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</si>
  <si>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</si>
  <si>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</si>
  <si>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</si>
  <si>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</si>
  <si>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</si>
  <si>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</si>
  <si>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</si>
  <si>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</si>
  <si>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</si>
  <si>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</si>
  <si>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Организация и проведение мероприятий для детей и молодежи</t>
  </si>
  <si>
    <t>Резервный фонд администрации</t>
  </si>
  <si>
    <t>Формирование, исполнение и финансовый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</si>
  <si>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</si>
  <si>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</si>
  <si>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</si>
  <si>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</si>
  <si>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</si>
  <si>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</si>
  <si>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</si>
  <si>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</si>
  <si>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</si>
  <si>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</si>
  <si>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</si>
  <si>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</si>
  <si>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</si>
  <si>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Выполнение работ по внесению в ЕГРН сведений о границах территориальных зон поселений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</si>
  <si>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</si>
  <si>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</si>
  <si>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</si>
  <si>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</si>
  <si>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Итого по подпрограмме «Землеустройство и землепользование»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</si>
  <si>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</si>
  <si>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</si>
  <si>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</si>
  <si>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</si>
  <si>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>Прочие мероприятия в области коммунального хозяйства</t>
  </si>
  <si>
    <t>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</si>
  <si>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Ремонт и содержание объектов теплоснабжения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</si>
  <si>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</si>
  <si>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</si>
  <si>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2019-2021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</si>
  <si>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</si>
  <si>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</si>
  <si>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</si>
  <si>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подпрограммеа «Муниципальное управление»</t>
  </si>
  <si>
    <t>Всего по подпрограмме «Землеустройство и землепользование»</t>
  </si>
  <si>
    <t>ИТОГО ПО МУНИЦИПАЛЬНОЙ ПРОГРАММЕ</t>
  </si>
  <si>
    <t>3.1</t>
  </si>
  <si>
    <t>1.2</t>
  </si>
  <si>
    <t>1.1</t>
  </si>
  <si>
    <t>2.1</t>
  </si>
  <si>
    <t>2.2</t>
  </si>
  <si>
    <t>Содержание и уборка кладбищ и захоронений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</si>
  <si>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"Развитие Гостицкого сельского поселения" на 2019-2021 годы</t>
    </r>
    <r>
      <rPr>
        <sz val="11"/>
        <color theme="1"/>
        <rFont val="Times New Roman"/>
        <family val="1"/>
        <charset val="204"/>
      </rPr>
      <t xml:space="preserve">
</t>
    </r>
  </si>
  <si>
    <t>Участие в предупреждении и ликвидации последствий чрезвычайных ситуаций</t>
  </si>
  <si>
    <t xml:space="preserve">Ремонт внутридворовых территорий (внутри дворов многоэтажной застройки) и проездов к внутридворовым территориям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</si>
  <si>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</si>
  <si>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</si>
  <si>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Управление муниципальным имуществом</t>
  </si>
  <si>
    <t>Благоустройство дворовых территорий</t>
  </si>
  <si>
    <t>Организация и проведение культурно-массовых мероприятий</t>
  </si>
  <si>
    <t>Демонтаж зданий аварийного жидищного фонда</t>
  </si>
  <si>
    <t>Мероприятия по озеленению территории</t>
  </si>
  <si>
    <t>4.1</t>
  </si>
  <si>
    <t>4.2</t>
  </si>
  <si>
    <t>4</t>
  </si>
  <si>
    <t>3</t>
  </si>
  <si>
    <t>3.2</t>
  </si>
  <si>
    <t>3.3</t>
  </si>
  <si>
    <t>1.3</t>
  </si>
  <si>
    <t>1.4</t>
  </si>
  <si>
    <t>1.5</t>
  </si>
  <si>
    <t>1.6</t>
  </si>
  <si>
    <t>1.7</t>
  </si>
  <si>
    <t>из них расходы на: Ремонт участка  автомобильной дороги общего пользования местного значения "ул. Северная" д. Гостицы Сланцевского района Ленинградской области</t>
  </si>
  <si>
    <t>из них расходы на: Ремонт автомобильной дороги общего пользования местного значения "От съезда с дороги регионального значения Псков-Гдов-Сланцы-Кингисепп к ул. Луговая»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</si>
  <si>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Ремонт дорог населенных пунктов Гстицкого сельского поселения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</si>
  <si>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Ремонт мостового перехода через р. Руя в д. Тухтово</t>
  </si>
  <si>
    <t>Ремонт внутридворовых территорий (внутри дворов многоэтажной застройки) и подъездов к внутридворовым территориям на них</t>
  </si>
  <si>
    <t>Ремонт внутридворовых территорий (внутри дворов многоэтажной застройки) и подъездов к внутридворовым территориям, на них</t>
  </si>
  <si>
    <t>из них расходы на: Ремонт подъезда к многоквартирным домам 10 и 4 в д. Гостицы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</si>
  <si>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на них</t>
  </si>
  <si>
    <t>из них расходы на: Установка малых архитектурных форм</t>
  </si>
  <si>
    <t>из них расходы на: Устройство уличного освещения</t>
  </si>
  <si>
    <t>из них расходы на: Устройство контейнерных (мусорных) площадок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</si>
  <si>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на них</t>
  </si>
  <si>
    <t>из них расходы на: Приобретение кондиционера в Дом Культуры пос. Сельхозтехника</t>
  </si>
  <si>
    <t>из них расходы на: Приобретение оргтехники в Дом Культуры пос. Сельхозтехника</t>
  </si>
  <si>
    <t>из них расходы на: Ремонт центральной входной зоны ДК</t>
  </si>
  <si>
    <t>из них расходы на: Приобретение светового оборудования для сцены</t>
  </si>
  <si>
    <t>из них расходы на: Приобретение мебели</t>
  </si>
  <si>
    <t>из них расходы на: Приобретение акустического оборудования</t>
  </si>
  <si>
    <t>из них расходы на: Установка тревожной сигнализации</t>
  </si>
  <si>
    <t>из них расходы на: Приобретение уличных баннеров</t>
  </si>
  <si>
    <t>из них расходы на: Приобретение спортинвентаря в ДК</t>
  </si>
  <si>
    <t>Поощрение муниципальных управленческих команд</t>
  </si>
  <si>
    <t>Поощрение муниципальных управленческих команд за достижение показателей деятельности органов МСУ</t>
  </si>
  <si>
    <t>Внебюджетные источники</t>
  </si>
  <si>
    <t>2.3</t>
  </si>
  <si>
    <t>2.4</t>
  </si>
  <si>
    <t>из них расходы на: Субсидии на мероприятия по капитальному ремонту и ремонту автомобильных дорог общего пользования местного значения, в том числе в населденных пунктах Ленинградской области</t>
  </si>
  <si>
    <t>Оплата коммунальных услуг помещений, находящихся в муниципальной собственности</t>
  </si>
  <si>
    <t>Содержание и ремонт мест воиских захоронений</t>
  </si>
  <si>
    <t>из них расходы на: Стимулирующие выплаты на исполнение указов президента</t>
  </si>
  <si>
    <t xml:space="preserve">Содержание Дома культуры </t>
  </si>
  <si>
    <t>Обеспечение безопасности людей на водных объектах</t>
  </si>
  <si>
    <t>Прочие мероприятия в области физической культуры и спорта</t>
  </si>
  <si>
    <t>Устройство хоккейной площадки</t>
  </si>
  <si>
    <t>Прочие мероприятия</t>
  </si>
  <si>
    <t>из них расходы на: Благоустройство: Ремонт мостовых переходов через ручей д. Гостицы, устройство конейнерной площадки в районе кладбища д. Гостицы</t>
  </si>
  <si>
    <t>8.Подпрограмма «Поддержка субъектов малого и среднего предпринимательства»</t>
  </si>
  <si>
    <t>Итого по подпрограмме «Поддержка субъектов малого и среднего предпринимательства»</t>
  </si>
  <si>
    <t>Всего по подпрограмме «Поддержка субъектов малого и среднего предпринимательства»</t>
  </si>
  <si>
    <t>Информационная и консультационная поддержка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</si>
</sst>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4" fontId="2" fillId="0" borderId="36" xfId="0" applyNumberFormat="1" applyFont="1" applyFill="1" applyBorder="1" applyAlignment="1">
      <alignment horizontal="center" wrapText="1"/>
    </xf>
    <xf numFmtId="164" fontId="2" fillId="0" borderId="3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5"/>
  <sheetViews>
    <sheetView tabSelected="1" view="pageBreakPreview" topLeftCell="A61" zoomScale="110" zoomScaleNormal="100" zoomScaleSheetLayoutView="110" workbookViewId="0">
      <selection activeCell="H74" sqref="H74"/>
    </sheetView>
  </sheetViews>
  <sheetFormatPr defaultColWidth="8.85546875" defaultRowHeight="15.6" customHeight="1"/>
  <cols>
    <col min="1" max="1" width="3.28515625" style="4" customWidth="1"/>
    <col min="2" max="2" width="27.140625" style="4" customWidth="1"/>
    <col min="3" max="3" width="8.85546875" style="4" customWidth="1"/>
    <col min="4" max="4" width="14.28515625" style="4" customWidth="1"/>
    <col min="5" max="5" width="13.28515625" style="4" customWidth="1"/>
    <col min="6" max="6" width="14.5703125" style="4" customWidth="1"/>
    <col min="7" max="7" width="12" style="4" customWidth="1"/>
    <col min="8" max="8" width="12.85546875" style="4" customWidth="1"/>
    <col min="9" max="9" width="13.42578125" style="4" customWidth="1"/>
    <col min="10" max="10" width="12.7109375" style="4" customWidth="1"/>
    <col min="11" max="24" width="8.85546875" style="12"/>
    <col min="25" max="16384" width="8.85546875" style="4"/>
  </cols>
  <sheetData>
    <row r="1" spans="1:10" ht="21" customHeight="1">
      <c r="A1" s="6"/>
      <c r="B1" s="6"/>
      <c r="C1" s="6"/>
      <c r="D1" s="6"/>
      <c r="E1" s="6"/>
      <c r="F1" s="6"/>
      <c r="G1" s="6"/>
      <c r="H1" s="6"/>
      <c r="I1" s="173" t="s">
        <v>56</v>
      </c>
      <c r="J1" s="173"/>
    </row>
    <row r="2" spans="1:10" ht="25.9" customHeight="1">
      <c r="A2" s="6"/>
      <c r="B2" s="174" t="s">
        <v>78</v>
      </c>
      <c r="C2" s="174"/>
      <c r="D2" s="174"/>
      <c r="E2" s="174"/>
      <c r="F2" s="174"/>
      <c r="G2" s="174"/>
      <c r="H2" s="174"/>
      <c r="I2" s="174"/>
      <c r="J2" s="174"/>
    </row>
    <row r="3" spans="1:10" ht="13.9" customHeight="1">
      <c r="A3" s="6"/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3.15" customHeight="1" thickBot="1">
      <c r="A4" s="6"/>
      <c r="B4" s="6"/>
      <c r="C4" s="6"/>
      <c r="D4" s="6"/>
      <c r="E4" s="6"/>
      <c r="F4" s="6"/>
      <c r="G4" s="6"/>
      <c r="H4" s="6"/>
      <c r="I4" s="6"/>
      <c r="J4" s="15" t="s">
        <v>57</v>
      </c>
    </row>
    <row r="5" spans="1:10" ht="23.45" customHeight="1">
      <c r="A5" s="162" t="s">
        <v>19</v>
      </c>
      <c r="B5" s="155" t="s">
        <v>0</v>
      </c>
      <c r="C5" s="155" t="s">
        <v>1</v>
      </c>
      <c r="D5" s="155" t="s">
        <v>2</v>
      </c>
      <c r="E5" s="155"/>
      <c r="F5" s="155"/>
      <c r="G5" s="155"/>
      <c r="H5" s="155"/>
      <c r="I5" s="155"/>
      <c r="J5" s="156" t="s">
        <v>3</v>
      </c>
    </row>
    <row r="6" spans="1:10" ht="15.6" customHeight="1">
      <c r="A6" s="163"/>
      <c r="B6" s="158"/>
      <c r="C6" s="158"/>
      <c r="D6" s="158" t="s">
        <v>4</v>
      </c>
      <c r="E6" s="158" t="s">
        <v>5</v>
      </c>
      <c r="F6" s="158"/>
      <c r="G6" s="158"/>
      <c r="H6" s="158"/>
      <c r="I6" s="158"/>
      <c r="J6" s="157"/>
    </row>
    <row r="7" spans="1:10" ht="25.9" customHeight="1">
      <c r="A7" s="163"/>
      <c r="B7" s="158"/>
      <c r="C7" s="158"/>
      <c r="D7" s="158"/>
      <c r="E7" s="100" t="s">
        <v>6</v>
      </c>
      <c r="F7" s="100" t="s">
        <v>7</v>
      </c>
      <c r="G7" s="100" t="s">
        <v>8</v>
      </c>
      <c r="H7" s="100" t="s">
        <v>9</v>
      </c>
      <c r="I7" s="100" t="s">
        <v>122</v>
      </c>
      <c r="J7" s="157"/>
    </row>
    <row r="8" spans="1:10" ht="15.6" customHeight="1">
      <c r="A8" s="16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7">
        <v>10</v>
      </c>
    </row>
    <row r="9" spans="1:10" ht="15.6" customHeight="1" thickBot="1">
      <c r="A9" s="159" t="s">
        <v>10</v>
      </c>
      <c r="B9" s="160"/>
      <c r="C9" s="160"/>
      <c r="D9" s="160"/>
      <c r="E9" s="160"/>
      <c r="F9" s="160"/>
      <c r="G9" s="160"/>
      <c r="H9" s="160"/>
      <c r="I9" s="160"/>
      <c r="J9" s="161"/>
    </row>
    <row r="10" spans="1:10" ht="15.6" customHeight="1">
      <c r="A10" s="112">
        <v>1</v>
      </c>
      <c r="B10" s="122" t="s">
        <v>20</v>
      </c>
      <c r="C10" s="37">
        <v>2019</v>
      </c>
      <c r="D10" s="19">
        <f t="shared" ref="D10:D15" si="0">E10+F10+G10+I10+H10</f>
        <v>156.30000000000001</v>
      </c>
      <c r="E10" s="19">
        <v>0</v>
      </c>
      <c r="F10" s="19">
        <v>0</v>
      </c>
      <c r="G10" s="19">
        <v>40</v>
      </c>
      <c r="H10" s="19">
        <v>116.3</v>
      </c>
      <c r="I10" s="38">
        <v>0</v>
      </c>
      <c r="J10" s="109" t="s">
        <v>11</v>
      </c>
    </row>
    <row r="11" spans="1:10" ht="15.6" customHeight="1">
      <c r="A11" s="113"/>
      <c r="B11" s="123"/>
      <c r="C11" s="102">
        <v>2020</v>
      </c>
      <c r="D11" s="23">
        <f t="shared" si="0"/>
        <v>215.12497999999999</v>
      </c>
      <c r="E11" s="27">
        <v>0</v>
      </c>
      <c r="F11" s="27">
        <v>0</v>
      </c>
      <c r="G11" s="27">
        <v>0</v>
      </c>
      <c r="H11" s="23">
        <v>215.12497999999999</v>
      </c>
      <c r="I11" s="46">
        <v>0</v>
      </c>
      <c r="J11" s="110"/>
    </row>
    <row r="12" spans="1:10" ht="22.5" customHeight="1" thickBot="1">
      <c r="A12" s="114"/>
      <c r="B12" s="124"/>
      <c r="C12" s="103">
        <v>2021</v>
      </c>
      <c r="D12" s="29">
        <f t="shared" si="0"/>
        <v>191.04145</v>
      </c>
      <c r="E12" s="28">
        <v>0</v>
      </c>
      <c r="F12" s="28">
        <v>0</v>
      </c>
      <c r="G12" s="28">
        <v>0</v>
      </c>
      <c r="H12" s="28">
        <v>191.04145</v>
      </c>
      <c r="I12" s="40">
        <v>0</v>
      </c>
      <c r="J12" s="111"/>
    </row>
    <row r="13" spans="1:10" ht="15.6" customHeight="1">
      <c r="A13" s="112">
        <v>2</v>
      </c>
      <c r="B13" s="122" t="s">
        <v>21</v>
      </c>
      <c r="C13" s="37">
        <v>2019</v>
      </c>
      <c r="D13" s="19">
        <f t="shared" si="0"/>
        <v>1</v>
      </c>
      <c r="E13" s="19">
        <v>0</v>
      </c>
      <c r="F13" s="19">
        <v>0</v>
      </c>
      <c r="G13" s="19">
        <v>0</v>
      </c>
      <c r="H13" s="19">
        <v>1</v>
      </c>
      <c r="I13" s="38">
        <v>0</v>
      </c>
      <c r="J13" s="109" t="s">
        <v>11</v>
      </c>
    </row>
    <row r="14" spans="1:10" ht="15.6" customHeight="1">
      <c r="A14" s="113"/>
      <c r="B14" s="123"/>
      <c r="C14" s="102">
        <v>2020</v>
      </c>
      <c r="D14" s="23">
        <f t="shared" si="0"/>
        <v>9.7648100000000007</v>
      </c>
      <c r="E14" s="27">
        <v>0</v>
      </c>
      <c r="F14" s="27">
        <v>0</v>
      </c>
      <c r="G14" s="27">
        <v>0</v>
      </c>
      <c r="H14" s="27">
        <v>9.7648100000000007</v>
      </c>
      <c r="I14" s="39">
        <v>0</v>
      </c>
      <c r="J14" s="110"/>
    </row>
    <row r="15" spans="1:10" ht="24" customHeight="1" thickBot="1">
      <c r="A15" s="114"/>
      <c r="B15" s="124"/>
      <c r="C15" s="103">
        <v>2021</v>
      </c>
      <c r="D15" s="29">
        <f t="shared" si="0"/>
        <v>1</v>
      </c>
      <c r="E15" s="28">
        <v>0</v>
      </c>
      <c r="F15" s="28">
        <v>0</v>
      </c>
      <c r="G15" s="28">
        <v>0</v>
      </c>
      <c r="H15" s="28">
        <v>1</v>
      </c>
      <c r="I15" s="40">
        <v>0</v>
      </c>
      <c r="J15" s="111"/>
    </row>
    <row r="16" spans="1:10" ht="15.6" customHeight="1">
      <c r="A16" s="112">
        <v>3</v>
      </c>
      <c r="B16" s="122" t="s">
        <v>22</v>
      </c>
      <c r="C16" s="37">
        <v>2019</v>
      </c>
      <c r="D16" s="19">
        <f t="shared" ref="D16" si="1">E16+F16+G16+I16</f>
        <v>99.5</v>
      </c>
      <c r="E16" s="19">
        <v>0</v>
      </c>
      <c r="F16" s="19">
        <v>0</v>
      </c>
      <c r="G16" s="19">
        <v>99.5</v>
      </c>
      <c r="H16" s="19">
        <v>0</v>
      </c>
      <c r="I16" s="38">
        <v>0</v>
      </c>
      <c r="J16" s="109" t="s">
        <v>11</v>
      </c>
    </row>
    <row r="17" spans="1:10" ht="15.6" customHeight="1">
      <c r="A17" s="113"/>
      <c r="B17" s="123"/>
      <c r="C17" s="102">
        <v>2020</v>
      </c>
      <c r="D17" s="23">
        <f t="shared" ref="D17:D28" si="2">E17+F17+G17+I17+H17</f>
        <v>2383.9099500000002</v>
      </c>
      <c r="E17" s="27">
        <v>0</v>
      </c>
      <c r="F17" s="27">
        <v>0</v>
      </c>
      <c r="G17" s="27">
        <v>0</v>
      </c>
      <c r="H17" s="27">
        <v>2383.9099500000002</v>
      </c>
      <c r="I17" s="39">
        <v>0</v>
      </c>
      <c r="J17" s="110"/>
    </row>
    <row r="18" spans="1:10" ht="20.25" customHeight="1" thickBot="1">
      <c r="A18" s="114"/>
      <c r="B18" s="124"/>
      <c r="C18" s="103">
        <v>2021</v>
      </c>
      <c r="D18" s="29">
        <f t="shared" si="2"/>
        <v>1450.54955</v>
      </c>
      <c r="E18" s="28">
        <v>0</v>
      </c>
      <c r="F18" s="28">
        <v>0</v>
      </c>
      <c r="G18" s="28">
        <v>0</v>
      </c>
      <c r="H18" s="28">
        <v>1450.54955</v>
      </c>
      <c r="I18" s="40">
        <v>0</v>
      </c>
      <c r="J18" s="111"/>
    </row>
    <row r="19" spans="1:10" ht="24.6" customHeight="1">
      <c r="A19" s="112">
        <v>4</v>
      </c>
      <c r="B19" s="122" t="s">
        <v>79</v>
      </c>
      <c r="C19" s="37">
        <v>2019</v>
      </c>
      <c r="D19" s="19">
        <f t="shared" si="2"/>
        <v>10</v>
      </c>
      <c r="E19" s="19">
        <v>0</v>
      </c>
      <c r="F19" s="19">
        <v>0</v>
      </c>
      <c r="G19" s="19">
        <v>0</v>
      </c>
      <c r="H19" s="19">
        <v>10</v>
      </c>
      <c r="I19" s="38">
        <v>0</v>
      </c>
      <c r="J19" s="109" t="s">
        <v>11</v>
      </c>
    </row>
    <row r="20" spans="1:10" ht="24.6" customHeight="1">
      <c r="A20" s="113"/>
      <c r="B20" s="123"/>
      <c r="C20" s="102">
        <v>2020</v>
      </c>
      <c r="D20" s="23">
        <f t="shared" si="2"/>
        <v>10</v>
      </c>
      <c r="E20" s="27">
        <v>0</v>
      </c>
      <c r="F20" s="27">
        <v>0</v>
      </c>
      <c r="G20" s="27">
        <v>0</v>
      </c>
      <c r="H20" s="27">
        <v>10</v>
      </c>
      <c r="I20" s="39">
        <v>0</v>
      </c>
      <c r="J20" s="110"/>
    </row>
    <row r="21" spans="1:10" ht="23.45" customHeight="1" thickBot="1">
      <c r="A21" s="114"/>
      <c r="B21" s="124"/>
      <c r="C21" s="103">
        <v>2021</v>
      </c>
      <c r="D21" s="29">
        <f t="shared" si="2"/>
        <v>10</v>
      </c>
      <c r="E21" s="28">
        <v>0</v>
      </c>
      <c r="F21" s="28">
        <v>0</v>
      </c>
      <c r="G21" s="28">
        <v>0</v>
      </c>
      <c r="H21" s="28">
        <v>10</v>
      </c>
      <c r="I21" s="40">
        <v>0</v>
      </c>
      <c r="J21" s="111"/>
    </row>
    <row r="22" spans="1:10" ht="34.15" customHeight="1">
      <c r="A22" s="112">
        <v>5</v>
      </c>
      <c r="B22" s="122" t="s">
        <v>58</v>
      </c>
      <c r="C22" s="37">
        <v>2019</v>
      </c>
      <c r="D22" s="19">
        <f t="shared" ref="D22:D24" si="3">E22+F22+G22+I22+H22</f>
        <v>1</v>
      </c>
      <c r="E22" s="19">
        <v>0</v>
      </c>
      <c r="F22" s="19">
        <v>0</v>
      </c>
      <c r="G22" s="19">
        <v>0</v>
      </c>
      <c r="H22" s="19">
        <v>1</v>
      </c>
      <c r="I22" s="38">
        <v>0</v>
      </c>
      <c r="J22" s="109" t="s">
        <v>11</v>
      </c>
    </row>
    <row r="23" spans="1:10" ht="34.15" customHeight="1">
      <c r="A23" s="113"/>
      <c r="B23" s="123"/>
      <c r="C23" s="102">
        <v>2020</v>
      </c>
      <c r="D23" s="23">
        <f t="shared" si="3"/>
        <v>1</v>
      </c>
      <c r="E23" s="27">
        <v>0</v>
      </c>
      <c r="F23" s="27">
        <v>0</v>
      </c>
      <c r="G23" s="27">
        <v>0</v>
      </c>
      <c r="H23" s="27">
        <v>1</v>
      </c>
      <c r="I23" s="39">
        <v>0</v>
      </c>
      <c r="J23" s="110"/>
    </row>
    <row r="24" spans="1:10" ht="24.6" customHeight="1" thickBot="1">
      <c r="A24" s="114"/>
      <c r="B24" s="124"/>
      <c r="C24" s="103">
        <v>2021</v>
      </c>
      <c r="D24" s="29">
        <f t="shared" si="3"/>
        <v>1</v>
      </c>
      <c r="E24" s="28">
        <v>0</v>
      </c>
      <c r="F24" s="28">
        <v>0</v>
      </c>
      <c r="G24" s="28">
        <v>0</v>
      </c>
      <c r="H24" s="28">
        <v>1</v>
      </c>
      <c r="I24" s="40">
        <v>0</v>
      </c>
      <c r="J24" s="111"/>
    </row>
    <row r="25" spans="1:10" ht="34.15" customHeight="1">
      <c r="A25" s="112">
        <v>6</v>
      </c>
      <c r="B25" s="122" t="s">
        <v>130</v>
      </c>
      <c r="C25" s="37">
        <v>2019</v>
      </c>
      <c r="D25" s="19">
        <f t="shared" si="2"/>
        <v>0</v>
      </c>
      <c r="E25" s="19">
        <v>0</v>
      </c>
      <c r="F25" s="19">
        <v>0</v>
      </c>
      <c r="G25" s="19">
        <v>0</v>
      </c>
      <c r="H25" s="19">
        <v>0</v>
      </c>
      <c r="I25" s="38">
        <v>0</v>
      </c>
      <c r="J25" s="109" t="s">
        <v>11</v>
      </c>
    </row>
    <row r="26" spans="1:10" ht="34.15" customHeight="1">
      <c r="A26" s="113"/>
      <c r="B26" s="123"/>
      <c r="C26" s="102">
        <v>2020</v>
      </c>
      <c r="D26" s="23">
        <f t="shared" si="2"/>
        <v>0</v>
      </c>
      <c r="E26" s="27">
        <v>0</v>
      </c>
      <c r="F26" s="27">
        <v>0</v>
      </c>
      <c r="G26" s="27">
        <v>0</v>
      </c>
      <c r="H26" s="27">
        <v>0</v>
      </c>
      <c r="I26" s="39">
        <v>0</v>
      </c>
      <c r="J26" s="110"/>
    </row>
    <row r="27" spans="1:10" ht="24.6" customHeight="1" thickBot="1">
      <c r="A27" s="114"/>
      <c r="B27" s="124"/>
      <c r="C27" s="103">
        <v>2021</v>
      </c>
      <c r="D27" s="29">
        <f t="shared" si="2"/>
        <v>7.4</v>
      </c>
      <c r="E27" s="28">
        <v>0</v>
      </c>
      <c r="F27" s="28">
        <v>0</v>
      </c>
      <c r="G27" s="28">
        <v>0</v>
      </c>
      <c r="H27" s="28">
        <v>7.4</v>
      </c>
      <c r="I27" s="40">
        <v>0</v>
      </c>
      <c r="J27" s="111"/>
    </row>
    <row r="28" spans="1:10" s="6" customFormat="1" ht="15.6" customHeight="1">
      <c r="A28" s="135" t="s">
        <v>29</v>
      </c>
      <c r="B28" s="136"/>
      <c r="C28" s="50">
        <v>2019</v>
      </c>
      <c r="D28" s="51">
        <f t="shared" si="2"/>
        <v>267.8</v>
      </c>
      <c r="E28" s="51">
        <f t="shared" ref="E28:G30" si="4">E10+E13+E16+E19+E25</f>
        <v>0</v>
      </c>
      <c r="F28" s="51">
        <f t="shared" si="4"/>
        <v>0</v>
      </c>
      <c r="G28" s="51">
        <f t="shared" si="4"/>
        <v>139.5</v>
      </c>
      <c r="H28" s="51">
        <f>H10+H13+H16+H19+H25+H22</f>
        <v>128.30000000000001</v>
      </c>
      <c r="I28" s="52">
        <f>I10+I13+I16+I19+I25</f>
        <v>0</v>
      </c>
      <c r="J28" s="133"/>
    </row>
    <row r="29" spans="1:10" s="6" customFormat="1" ht="15.6" customHeight="1">
      <c r="A29" s="137"/>
      <c r="B29" s="138"/>
      <c r="C29" s="16">
        <v>2020</v>
      </c>
      <c r="D29" s="20">
        <f t="shared" ref="D29:D30" si="5">E29+F29+G29+I29+H29</f>
        <v>2619.7997400000004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>H11+H14+H17+H20+H26+H23</f>
        <v>2619.7997400000004</v>
      </c>
      <c r="I29" s="53">
        <f>I11+I14+I17+I20+I26</f>
        <v>0</v>
      </c>
      <c r="J29" s="133"/>
    </row>
    <row r="30" spans="1:10" s="6" customFormat="1" ht="15.6" customHeight="1" thickBot="1">
      <c r="A30" s="137"/>
      <c r="B30" s="138"/>
      <c r="C30" s="54">
        <v>2021</v>
      </c>
      <c r="D30" s="60">
        <f t="shared" si="5"/>
        <v>1660.991</v>
      </c>
      <c r="E30" s="55">
        <f t="shared" si="4"/>
        <v>0</v>
      </c>
      <c r="F30" s="55">
        <f t="shared" si="4"/>
        <v>0</v>
      </c>
      <c r="G30" s="55">
        <f t="shared" si="4"/>
        <v>0</v>
      </c>
      <c r="H30" s="55">
        <f>H12+H15+H18+H21+H27+H24</f>
        <v>1660.991</v>
      </c>
      <c r="I30" s="56">
        <f>I12+I15+I18+I21+I27</f>
        <v>0</v>
      </c>
      <c r="J30" s="134"/>
    </row>
    <row r="31" spans="1:10" s="6" customFormat="1" ht="36" customHeight="1" thickBot="1">
      <c r="A31" s="132" t="s">
        <v>63</v>
      </c>
      <c r="B31" s="175"/>
      <c r="C31" s="57" t="s">
        <v>65</v>
      </c>
      <c r="D31" s="58">
        <f>D28+D29+D30</f>
        <v>4548.5907400000006</v>
      </c>
      <c r="E31" s="58">
        <f t="shared" ref="E31:G31" si="6">E28+E29+E30</f>
        <v>0</v>
      </c>
      <c r="F31" s="58">
        <f t="shared" si="6"/>
        <v>0</v>
      </c>
      <c r="G31" s="58">
        <f t="shared" si="6"/>
        <v>139.5</v>
      </c>
      <c r="H31" s="58">
        <f>H28+H29+H30</f>
        <v>4409.0907400000006</v>
      </c>
      <c r="I31" s="59">
        <f>I28+I29+I30</f>
        <v>0</v>
      </c>
      <c r="J31" s="93"/>
    </row>
    <row r="32" spans="1:10" s="6" customFormat="1" ht="15.6" customHeight="1" thickBot="1">
      <c r="A32" s="115" t="s">
        <v>12</v>
      </c>
      <c r="B32" s="116"/>
      <c r="C32" s="117"/>
      <c r="D32" s="117"/>
      <c r="E32" s="117"/>
      <c r="F32" s="117"/>
      <c r="G32" s="117"/>
      <c r="H32" s="117"/>
      <c r="I32" s="117"/>
      <c r="J32" s="118"/>
    </row>
    <row r="33" spans="1:24" s="6" customFormat="1" ht="15.6" customHeight="1">
      <c r="A33" s="112">
        <v>1</v>
      </c>
      <c r="B33" s="122" t="s">
        <v>23</v>
      </c>
      <c r="C33" s="37">
        <v>2019</v>
      </c>
      <c r="D33" s="19">
        <f>E33+F33+G33+I33+H33</f>
        <v>413.21409999999997</v>
      </c>
      <c r="E33" s="19">
        <v>0</v>
      </c>
      <c r="F33" s="19">
        <v>0</v>
      </c>
      <c r="G33" s="19">
        <v>0</v>
      </c>
      <c r="H33" s="19">
        <v>413.21409999999997</v>
      </c>
      <c r="I33" s="38">
        <v>0</v>
      </c>
      <c r="J33" s="109" t="s">
        <v>11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6" customFormat="1" ht="15.6" customHeight="1">
      <c r="A34" s="113"/>
      <c r="B34" s="123"/>
      <c r="C34" s="102">
        <v>2020</v>
      </c>
      <c r="D34" s="27">
        <f t="shared" ref="D34:D35" si="7">E34+F34+G34+I34+H34</f>
        <v>352.0197</v>
      </c>
      <c r="E34" s="27">
        <v>0</v>
      </c>
      <c r="F34" s="27">
        <v>0</v>
      </c>
      <c r="G34" s="27">
        <v>0</v>
      </c>
      <c r="H34" s="27">
        <v>352.0197</v>
      </c>
      <c r="I34" s="39">
        <v>0</v>
      </c>
      <c r="J34" s="11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6" customFormat="1" ht="21.75" customHeight="1" thickBot="1">
      <c r="A35" s="131"/>
      <c r="B35" s="150"/>
      <c r="C35" s="101">
        <v>2021</v>
      </c>
      <c r="D35" s="26">
        <f t="shared" si="7"/>
        <v>176.32930999999999</v>
      </c>
      <c r="E35" s="26">
        <v>0</v>
      </c>
      <c r="F35" s="26">
        <v>0</v>
      </c>
      <c r="G35" s="26">
        <v>0</v>
      </c>
      <c r="H35" s="26">
        <f>154.81113+21.51818</f>
        <v>176.32930999999999</v>
      </c>
      <c r="I35" s="41">
        <v>0</v>
      </c>
      <c r="J35" s="1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6" customFormat="1" ht="40.9" customHeight="1">
      <c r="A36" s="94">
        <v>2</v>
      </c>
      <c r="B36" s="42" t="s">
        <v>24</v>
      </c>
      <c r="C36" s="37">
        <v>2019</v>
      </c>
      <c r="D36" s="19">
        <f t="shared" ref="D36:D44" si="8">E36+F36+G36+I36+H36</f>
        <v>117.864</v>
      </c>
      <c r="E36" s="19">
        <v>0</v>
      </c>
      <c r="F36" s="19">
        <v>108.5</v>
      </c>
      <c r="G36" s="19">
        <v>0</v>
      </c>
      <c r="H36" s="19">
        <v>9.3640000000000008</v>
      </c>
      <c r="I36" s="38">
        <v>0</v>
      </c>
      <c r="J36" s="143" t="s">
        <v>11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6" customFormat="1" ht="37.9" customHeight="1">
      <c r="A37" s="95">
        <v>2</v>
      </c>
      <c r="B37" s="43" t="s">
        <v>24</v>
      </c>
      <c r="C37" s="102">
        <v>2020</v>
      </c>
      <c r="D37" s="27">
        <f t="shared" si="8"/>
        <v>767.76</v>
      </c>
      <c r="E37" s="27">
        <v>0</v>
      </c>
      <c r="F37" s="27">
        <f>F38+F39</f>
        <v>480</v>
      </c>
      <c r="G37" s="27">
        <f t="shared" ref="G37" si="9">G38+G39</f>
        <v>0</v>
      </c>
      <c r="H37" s="27">
        <f>H38+H39+234.6</f>
        <v>287.76</v>
      </c>
      <c r="I37" s="39">
        <v>0</v>
      </c>
      <c r="J37" s="14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6" customFormat="1" ht="80.45" customHeight="1">
      <c r="A38" s="30" t="s">
        <v>75</v>
      </c>
      <c r="B38" s="44" t="s">
        <v>99</v>
      </c>
      <c r="C38" s="176"/>
      <c r="D38" s="27">
        <f t="shared" si="8"/>
        <v>169.65119999999999</v>
      </c>
      <c r="E38" s="27">
        <v>0</v>
      </c>
      <c r="F38" s="27">
        <v>151.19999999999999</v>
      </c>
      <c r="G38" s="27">
        <v>0</v>
      </c>
      <c r="H38" s="27">
        <v>18.4512</v>
      </c>
      <c r="I38" s="39">
        <v>0</v>
      </c>
      <c r="J38" s="14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6" customFormat="1" ht="79.5" customHeight="1">
      <c r="A39" s="30" t="s">
        <v>76</v>
      </c>
      <c r="B39" s="44" t="s">
        <v>100</v>
      </c>
      <c r="C39" s="176"/>
      <c r="D39" s="27">
        <f t="shared" si="8"/>
        <v>363.50880000000001</v>
      </c>
      <c r="E39" s="27">
        <v>0</v>
      </c>
      <c r="F39" s="27">
        <v>328.8</v>
      </c>
      <c r="G39" s="27">
        <v>0</v>
      </c>
      <c r="H39" s="27">
        <v>34.708799999999997</v>
      </c>
      <c r="I39" s="39">
        <v>0</v>
      </c>
      <c r="J39" s="144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6" customFormat="1" ht="42" customHeight="1">
      <c r="A40" s="95">
        <v>2</v>
      </c>
      <c r="B40" s="43" t="s">
        <v>24</v>
      </c>
      <c r="C40" s="102">
        <v>2021</v>
      </c>
      <c r="D40" s="23">
        <f t="shared" si="8"/>
        <v>1347.6381699999999</v>
      </c>
      <c r="E40" s="23">
        <f>E43+E42</f>
        <v>0</v>
      </c>
      <c r="F40" s="23">
        <f>F43+F42+F41</f>
        <v>952.34929999999997</v>
      </c>
      <c r="G40" s="23">
        <f t="shared" ref="G40" si="10">G43+G42</f>
        <v>0</v>
      </c>
      <c r="H40" s="23">
        <f>H43+H42+209.819+H41</f>
        <v>393.28886999999997</v>
      </c>
      <c r="I40" s="46">
        <f>I41+I42+I43</f>
        <v>2</v>
      </c>
      <c r="J40" s="144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6" customFormat="1" ht="97.5" customHeight="1">
      <c r="A41" s="25" t="s">
        <v>76</v>
      </c>
      <c r="B41" s="43" t="s">
        <v>125</v>
      </c>
      <c r="C41" s="102"/>
      <c r="D41" s="23">
        <f t="shared" si="8"/>
        <v>391.28100000000006</v>
      </c>
      <c r="E41" s="23">
        <v>0</v>
      </c>
      <c r="F41" s="23">
        <v>261.10000000000002</v>
      </c>
      <c r="G41" s="23">
        <v>0</v>
      </c>
      <c r="H41" s="23">
        <v>130.18100000000001</v>
      </c>
      <c r="I41" s="46">
        <v>0</v>
      </c>
      <c r="J41" s="144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6" customFormat="1" ht="162.75" customHeight="1">
      <c r="A42" s="25" t="s">
        <v>123</v>
      </c>
      <c r="B42" s="43" t="s">
        <v>101</v>
      </c>
      <c r="C42" s="146"/>
      <c r="D42" s="23">
        <f t="shared" si="8"/>
        <v>422.10016999999999</v>
      </c>
      <c r="E42" s="23">
        <v>0</v>
      </c>
      <c r="F42" s="23">
        <v>390.83929000000001</v>
      </c>
      <c r="G42" s="23">
        <v>0</v>
      </c>
      <c r="H42" s="23">
        <v>30.26088</v>
      </c>
      <c r="I42" s="46">
        <v>1</v>
      </c>
      <c r="J42" s="144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6" customFormat="1" ht="157.5" customHeight="1" thickBot="1">
      <c r="A43" s="31" t="s">
        <v>124</v>
      </c>
      <c r="B43" s="45" t="s">
        <v>102</v>
      </c>
      <c r="C43" s="147"/>
      <c r="D43" s="24">
        <f t="shared" si="8"/>
        <v>324.43799999999999</v>
      </c>
      <c r="E43" s="24">
        <v>0</v>
      </c>
      <c r="F43" s="24">
        <v>300.41001</v>
      </c>
      <c r="G43" s="24">
        <v>0</v>
      </c>
      <c r="H43" s="24">
        <v>23.027989999999999</v>
      </c>
      <c r="I43" s="49">
        <v>1</v>
      </c>
      <c r="J43" s="145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6" customFormat="1" ht="63" customHeight="1">
      <c r="A44" s="104">
        <v>3</v>
      </c>
      <c r="B44" s="105" t="s">
        <v>103</v>
      </c>
      <c r="C44" s="37">
        <v>2019</v>
      </c>
      <c r="D44" s="19">
        <f t="shared" si="8"/>
        <v>0</v>
      </c>
      <c r="E44" s="19">
        <v>0</v>
      </c>
      <c r="F44" s="19">
        <v>0</v>
      </c>
      <c r="G44" s="19">
        <v>0</v>
      </c>
      <c r="H44" s="19">
        <v>0</v>
      </c>
      <c r="I44" s="38">
        <v>0</v>
      </c>
      <c r="J44" s="110" t="s">
        <v>11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6" customFormat="1" ht="63" customHeight="1">
      <c r="A45" s="95">
        <v>3</v>
      </c>
      <c r="B45" s="97" t="s">
        <v>104</v>
      </c>
      <c r="C45" s="102">
        <v>2020</v>
      </c>
      <c r="D45" s="27">
        <f t="shared" ref="D45:D47" si="11">E45+F45+G45+I45+H45</f>
        <v>400.69017000000002</v>
      </c>
      <c r="E45" s="23">
        <v>0</v>
      </c>
      <c r="F45" s="23">
        <v>379.70566000000002</v>
      </c>
      <c r="G45" s="23">
        <v>0</v>
      </c>
      <c r="H45" s="23">
        <v>20.98451</v>
      </c>
      <c r="I45" s="46">
        <v>0</v>
      </c>
      <c r="J45" s="11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6" customFormat="1" ht="48.6" customHeight="1">
      <c r="A46" s="25" t="s">
        <v>72</v>
      </c>
      <c r="B46" s="48" t="s">
        <v>105</v>
      </c>
      <c r="C46" s="177"/>
      <c r="D46" s="27">
        <f t="shared" si="11"/>
        <v>399.69017000000002</v>
      </c>
      <c r="E46" s="23">
        <v>0</v>
      </c>
      <c r="F46" s="23">
        <v>379.70566000000002</v>
      </c>
      <c r="G46" s="23">
        <v>0</v>
      </c>
      <c r="H46" s="23">
        <v>19.98451</v>
      </c>
      <c r="I46" s="46">
        <v>0</v>
      </c>
      <c r="J46" s="1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6" customFormat="1" ht="53.45" customHeight="1" thickBot="1">
      <c r="A47" s="96">
        <v>3</v>
      </c>
      <c r="B47" s="98" t="s">
        <v>80</v>
      </c>
      <c r="C47" s="103">
        <v>2021</v>
      </c>
      <c r="D47" s="28">
        <f t="shared" si="11"/>
        <v>0</v>
      </c>
      <c r="E47" s="28">
        <v>0</v>
      </c>
      <c r="F47" s="28">
        <v>0</v>
      </c>
      <c r="G47" s="28">
        <v>0</v>
      </c>
      <c r="H47" s="28">
        <v>0</v>
      </c>
      <c r="I47" s="40">
        <v>0</v>
      </c>
      <c r="J47" s="1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6" customFormat="1" ht="15.6" customHeight="1">
      <c r="A48" s="139" t="s">
        <v>28</v>
      </c>
      <c r="B48" s="140"/>
      <c r="C48" s="50">
        <v>2019</v>
      </c>
      <c r="D48" s="51">
        <f>D33+D36+D44</f>
        <v>531.07809999999995</v>
      </c>
      <c r="E48" s="51">
        <f>E33+E36</f>
        <v>0</v>
      </c>
      <c r="F48" s="51">
        <f>F33+F36+F44</f>
        <v>108.5</v>
      </c>
      <c r="G48" s="51">
        <f>G33+G36</f>
        <v>0</v>
      </c>
      <c r="H48" s="51">
        <f>H33+H36+H44</f>
        <v>422.57809999999995</v>
      </c>
      <c r="I48" s="52">
        <f>I33+I36+I44</f>
        <v>0</v>
      </c>
      <c r="J48" s="133"/>
    </row>
    <row r="49" spans="1:24" s="6" customFormat="1" ht="15.6" customHeight="1">
      <c r="A49" s="139"/>
      <c r="B49" s="140"/>
      <c r="C49" s="16">
        <v>2020</v>
      </c>
      <c r="D49" s="8">
        <f>D34+D37+D45</f>
        <v>1520.4698700000001</v>
      </c>
      <c r="E49" s="8">
        <f>E34+E37</f>
        <v>0</v>
      </c>
      <c r="F49" s="8">
        <f>F34+F37+F45</f>
        <v>859.70566000000008</v>
      </c>
      <c r="G49" s="8">
        <f>G34+G37</f>
        <v>0</v>
      </c>
      <c r="H49" s="8">
        <f>H34+H37+H45</f>
        <v>660.76421000000005</v>
      </c>
      <c r="I49" s="53">
        <f>I34+I37+I45</f>
        <v>0</v>
      </c>
      <c r="J49" s="133"/>
    </row>
    <row r="50" spans="1:24" s="6" customFormat="1" ht="15.6" customHeight="1" thickBot="1">
      <c r="A50" s="141"/>
      <c r="B50" s="142"/>
      <c r="C50" s="54">
        <v>2021</v>
      </c>
      <c r="D50" s="55">
        <f>D35+D40+D47</f>
        <v>1523.96748</v>
      </c>
      <c r="E50" s="55">
        <f>E35+E43</f>
        <v>0</v>
      </c>
      <c r="F50" s="55">
        <f>F35+F47+F40</f>
        <v>952.34929999999997</v>
      </c>
      <c r="G50" s="55">
        <f>G35+G43</f>
        <v>0</v>
      </c>
      <c r="H50" s="55">
        <f>H35+H47+H40</f>
        <v>569.61817999999994</v>
      </c>
      <c r="I50" s="56">
        <f>I35+I47+I40</f>
        <v>2</v>
      </c>
      <c r="J50" s="134"/>
    </row>
    <row r="51" spans="1:24" s="6" customFormat="1" ht="28.9" customHeight="1" thickBot="1">
      <c r="A51" s="132" t="s">
        <v>64</v>
      </c>
      <c r="B51" s="175"/>
      <c r="C51" s="57" t="s">
        <v>65</v>
      </c>
      <c r="D51" s="58">
        <f>D49+D50+D48</f>
        <v>3575.5154499999999</v>
      </c>
      <c r="E51" s="58">
        <f t="shared" ref="E51:I51" si="12">E49+E50+E48</f>
        <v>0</v>
      </c>
      <c r="F51" s="58">
        <f>F49+F50+F48</f>
        <v>1920.5549599999999</v>
      </c>
      <c r="G51" s="58">
        <f t="shared" si="12"/>
        <v>0</v>
      </c>
      <c r="H51" s="58">
        <f t="shared" ref="H51" si="13">H49+H50+H48</f>
        <v>1652.9604899999999</v>
      </c>
      <c r="I51" s="59">
        <f t="shared" si="12"/>
        <v>2</v>
      </c>
      <c r="J51" s="93"/>
    </row>
    <row r="52" spans="1:24" s="6" customFormat="1" ht="15.6" customHeight="1" thickBot="1">
      <c r="A52" s="115" t="s">
        <v>13</v>
      </c>
      <c r="B52" s="116"/>
      <c r="C52" s="117"/>
      <c r="D52" s="117"/>
      <c r="E52" s="117"/>
      <c r="F52" s="117"/>
      <c r="G52" s="117"/>
      <c r="H52" s="117"/>
      <c r="I52" s="117"/>
      <c r="J52" s="11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6" customFormat="1" ht="24" customHeight="1">
      <c r="A53" s="112">
        <v>1</v>
      </c>
      <c r="B53" s="122" t="s">
        <v>25</v>
      </c>
      <c r="C53" s="37">
        <v>2019</v>
      </c>
      <c r="D53" s="19">
        <f>E53+F53+G53+I53+H53</f>
        <v>147.30000000000001</v>
      </c>
      <c r="E53" s="19">
        <v>0</v>
      </c>
      <c r="F53" s="19">
        <v>0</v>
      </c>
      <c r="G53" s="19">
        <v>70</v>
      </c>
      <c r="H53" s="19">
        <v>77.3</v>
      </c>
      <c r="I53" s="38">
        <v>0</v>
      </c>
      <c r="J53" s="109" t="s">
        <v>11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6" customFormat="1" ht="24" customHeight="1">
      <c r="A54" s="113"/>
      <c r="B54" s="123"/>
      <c r="C54" s="102">
        <v>2020</v>
      </c>
      <c r="D54" s="27">
        <f t="shared" ref="D54:D76" si="14">E54+F54+G54+I54+H54</f>
        <v>183.9</v>
      </c>
      <c r="E54" s="27">
        <v>0</v>
      </c>
      <c r="F54" s="27">
        <v>0</v>
      </c>
      <c r="G54" s="27">
        <v>0</v>
      </c>
      <c r="H54" s="27">
        <v>183.9</v>
      </c>
      <c r="I54" s="39">
        <v>0</v>
      </c>
      <c r="J54" s="11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6" customFormat="1" ht="41.45" customHeight="1" thickBot="1">
      <c r="A55" s="114"/>
      <c r="B55" s="124"/>
      <c r="C55" s="101">
        <v>2021</v>
      </c>
      <c r="D55" s="26">
        <f t="shared" si="14"/>
        <v>173.8</v>
      </c>
      <c r="E55" s="26">
        <v>0</v>
      </c>
      <c r="F55" s="26">
        <v>0</v>
      </c>
      <c r="G55" s="26">
        <v>0</v>
      </c>
      <c r="H55" s="26">
        <v>173.8</v>
      </c>
      <c r="I55" s="41">
        <v>0</v>
      </c>
      <c r="J55" s="1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6" customFormat="1" ht="15.6" customHeight="1">
      <c r="A56" s="112">
        <v>2</v>
      </c>
      <c r="B56" s="122" t="s">
        <v>126</v>
      </c>
      <c r="C56" s="37">
        <v>2019</v>
      </c>
      <c r="D56" s="19">
        <f t="shared" ref="D56:D58" si="15">E56+F56+G56+I56+H56</f>
        <v>0</v>
      </c>
      <c r="E56" s="19">
        <v>0</v>
      </c>
      <c r="F56" s="19">
        <v>0</v>
      </c>
      <c r="G56" s="19">
        <v>0</v>
      </c>
      <c r="H56" s="19">
        <v>0</v>
      </c>
      <c r="I56" s="38">
        <v>0</v>
      </c>
      <c r="J56" s="109" t="s">
        <v>11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6" customFormat="1" ht="15.6" customHeight="1">
      <c r="A57" s="113"/>
      <c r="B57" s="123"/>
      <c r="C57" s="102">
        <v>2020</v>
      </c>
      <c r="D57" s="27">
        <f t="shared" si="15"/>
        <v>0</v>
      </c>
      <c r="E57" s="27">
        <v>0</v>
      </c>
      <c r="F57" s="27">
        <v>0</v>
      </c>
      <c r="G57" s="27">
        <v>0</v>
      </c>
      <c r="H57" s="27">
        <v>0</v>
      </c>
      <c r="I57" s="39">
        <v>0</v>
      </c>
      <c r="J57" s="110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6" customFormat="1" ht="23.25" customHeight="1" thickBot="1">
      <c r="A58" s="114"/>
      <c r="B58" s="124"/>
      <c r="C58" s="101">
        <v>2021</v>
      </c>
      <c r="D58" s="26">
        <f t="shared" si="15"/>
        <v>31.8</v>
      </c>
      <c r="E58" s="26">
        <v>0</v>
      </c>
      <c r="F58" s="26">
        <v>0</v>
      </c>
      <c r="G58" s="26">
        <v>0</v>
      </c>
      <c r="H58" s="26">
        <v>31.8</v>
      </c>
      <c r="I58" s="41">
        <v>0</v>
      </c>
      <c r="J58" s="1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6" customFormat="1" ht="15.6" customHeight="1">
      <c r="A59" s="112">
        <v>3</v>
      </c>
      <c r="B59" s="122" t="s">
        <v>83</v>
      </c>
      <c r="C59" s="37">
        <v>2019</v>
      </c>
      <c r="D59" s="19">
        <f t="shared" si="14"/>
        <v>0</v>
      </c>
      <c r="E59" s="19">
        <v>0</v>
      </c>
      <c r="F59" s="19">
        <v>0</v>
      </c>
      <c r="G59" s="19">
        <v>0</v>
      </c>
      <c r="H59" s="19">
        <v>0</v>
      </c>
      <c r="I59" s="38">
        <v>0</v>
      </c>
      <c r="J59" s="109" t="s">
        <v>11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6" customFormat="1" ht="15.6" customHeight="1">
      <c r="A60" s="113"/>
      <c r="B60" s="123"/>
      <c r="C60" s="102">
        <v>2020</v>
      </c>
      <c r="D60" s="27">
        <f t="shared" si="14"/>
        <v>107.6</v>
      </c>
      <c r="E60" s="27">
        <v>0</v>
      </c>
      <c r="F60" s="27">
        <v>0</v>
      </c>
      <c r="G60" s="27">
        <v>0</v>
      </c>
      <c r="H60" s="27">
        <v>107.6</v>
      </c>
      <c r="I60" s="39">
        <v>0</v>
      </c>
      <c r="J60" s="110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6" customFormat="1" ht="23.25" customHeight="1" thickBot="1">
      <c r="A61" s="114"/>
      <c r="B61" s="124"/>
      <c r="C61" s="101">
        <v>2021</v>
      </c>
      <c r="D61" s="26">
        <f t="shared" si="14"/>
        <v>0</v>
      </c>
      <c r="E61" s="26">
        <v>0</v>
      </c>
      <c r="F61" s="26">
        <v>0</v>
      </c>
      <c r="G61" s="26">
        <v>0</v>
      </c>
      <c r="H61" s="26">
        <v>0</v>
      </c>
      <c r="I61" s="41">
        <v>0</v>
      </c>
      <c r="J61" s="1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6" customFormat="1" ht="15.6" customHeight="1">
      <c r="A62" s="112">
        <v>4</v>
      </c>
      <c r="B62" s="122" t="s">
        <v>26</v>
      </c>
      <c r="C62" s="37">
        <v>2019</v>
      </c>
      <c r="D62" s="19">
        <f t="shared" si="14"/>
        <v>596.79999999999995</v>
      </c>
      <c r="E62" s="19">
        <v>0</v>
      </c>
      <c r="F62" s="19">
        <v>0</v>
      </c>
      <c r="G62" s="19">
        <v>252.9</v>
      </c>
      <c r="H62" s="19">
        <v>343.9</v>
      </c>
      <c r="I62" s="38">
        <v>0</v>
      </c>
      <c r="J62" s="109" t="s">
        <v>11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6" customFormat="1" ht="15.6" customHeight="1">
      <c r="A63" s="113"/>
      <c r="B63" s="123"/>
      <c r="C63" s="102">
        <v>2020</v>
      </c>
      <c r="D63" s="27">
        <f t="shared" si="14"/>
        <v>74.5</v>
      </c>
      <c r="E63" s="27">
        <v>0</v>
      </c>
      <c r="F63" s="27">
        <v>0</v>
      </c>
      <c r="G63" s="27">
        <v>0</v>
      </c>
      <c r="H63" s="27">
        <v>74.5</v>
      </c>
      <c r="I63" s="39">
        <v>0</v>
      </c>
      <c r="J63" s="110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6" customFormat="1" ht="21" customHeight="1" thickBot="1">
      <c r="A64" s="114"/>
      <c r="B64" s="124"/>
      <c r="C64" s="101">
        <v>2021</v>
      </c>
      <c r="D64" s="26">
        <f t="shared" si="14"/>
        <v>64</v>
      </c>
      <c r="E64" s="26">
        <v>0</v>
      </c>
      <c r="F64" s="26">
        <v>0</v>
      </c>
      <c r="G64" s="26">
        <v>0</v>
      </c>
      <c r="H64" s="26">
        <v>64</v>
      </c>
      <c r="I64" s="41">
        <v>0</v>
      </c>
      <c r="J64" s="1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6" customFormat="1" ht="15.6" customHeight="1">
      <c r="A65" s="112">
        <v>5</v>
      </c>
      <c r="B65" s="122" t="s">
        <v>27</v>
      </c>
      <c r="C65" s="37">
        <v>2019</v>
      </c>
      <c r="D65" s="19">
        <f t="shared" si="14"/>
        <v>87</v>
      </c>
      <c r="E65" s="19">
        <v>0</v>
      </c>
      <c r="F65" s="19">
        <v>0</v>
      </c>
      <c r="G65" s="19">
        <v>0</v>
      </c>
      <c r="H65" s="19">
        <v>87</v>
      </c>
      <c r="I65" s="38">
        <v>0</v>
      </c>
      <c r="J65" s="109" t="s">
        <v>11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6" customFormat="1" ht="15.6" customHeight="1">
      <c r="A66" s="113"/>
      <c r="B66" s="123"/>
      <c r="C66" s="102">
        <v>2020</v>
      </c>
      <c r="D66" s="27">
        <f t="shared" si="14"/>
        <v>68.844449999999995</v>
      </c>
      <c r="E66" s="27">
        <v>0</v>
      </c>
      <c r="F66" s="27">
        <v>0</v>
      </c>
      <c r="G66" s="27">
        <v>68.844449999999995</v>
      </c>
      <c r="H66" s="27">
        <v>0</v>
      </c>
      <c r="I66" s="39">
        <v>0</v>
      </c>
      <c r="J66" s="110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6" customFormat="1" ht="26.25" customHeight="1" thickBot="1">
      <c r="A67" s="114"/>
      <c r="B67" s="124"/>
      <c r="C67" s="101">
        <v>2021</v>
      </c>
      <c r="D67" s="26">
        <f t="shared" si="14"/>
        <v>76.599999999999994</v>
      </c>
      <c r="E67" s="26">
        <v>0</v>
      </c>
      <c r="F67" s="26">
        <v>0</v>
      </c>
      <c r="G67" s="26">
        <v>0</v>
      </c>
      <c r="H67" s="26">
        <v>76.599999999999994</v>
      </c>
      <c r="I67" s="41">
        <v>0</v>
      </c>
      <c r="J67" s="1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6" customFormat="1" ht="15.6" customHeight="1">
      <c r="A68" s="112">
        <v>6</v>
      </c>
      <c r="B68" s="122" t="s">
        <v>60</v>
      </c>
      <c r="C68" s="37">
        <v>2019</v>
      </c>
      <c r="D68" s="19">
        <f t="shared" si="14"/>
        <v>70.3</v>
      </c>
      <c r="E68" s="19">
        <v>0</v>
      </c>
      <c r="F68" s="19">
        <v>0</v>
      </c>
      <c r="G68" s="19">
        <v>0</v>
      </c>
      <c r="H68" s="19">
        <v>70.3</v>
      </c>
      <c r="I68" s="38">
        <v>0</v>
      </c>
      <c r="J68" s="109" t="s">
        <v>11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6" customFormat="1" ht="15.6" customHeight="1">
      <c r="A69" s="113"/>
      <c r="B69" s="123"/>
      <c r="C69" s="102">
        <v>2020</v>
      </c>
      <c r="D69" s="27">
        <f t="shared" si="14"/>
        <v>75.091849999999994</v>
      </c>
      <c r="E69" s="27">
        <v>0</v>
      </c>
      <c r="F69" s="27">
        <v>0</v>
      </c>
      <c r="G69" s="27">
        <v>0</v>
      </c>
      <c r="H69" s="27">
        <v>75.091849999999994</v>
      </c>
      <c r="I69" s="39">
        <v>0</v>
      </c>
      <c r="J69" s="11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6" customFormat="1" ht="21" customHeight="1" thickBot="1">
      <c r="A70" s="114"/>
      <c r="B70" s="124"/>
      <c r="C70" s="101">
        <v>2021</v>
      </c>
      <c r="D70" s="26">
        <f t="shared" si="14"/>
        <v>328</v>
      </c>
      <c r="E70" s="26">
        <v>0</v>
      </c>
      <c r="F70" s="26">
        <v>0</v>
      </c>
      <c r="G70" s="26">
        <v>0</v>
      </c>
      <c r="H70" s="26">
        <v>328</v>
      </c>
      <c r="I70" s="41">
        <v>0</v>
      </c>
      <c r="J70" s="1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6" customFormat="1" ht="15.6" customHeight="1">
      <c r="A71" s="112">
        <v>7</v>
      </c>
      <c r="B71" s="122" t="s">
        <v>86</v>
      </c>
      <c r="C71" s="37">
        <v>2019</v>
      </c>
      <c r="D71" s="19">
        <f t="shared" si="14"/>
        <v>0</v>
      </c>
      <c r="E71" s="19">
        <v>0</v>
      </c>
      <c r="F71" s="19">
        <v>0</v>
      </c>
      <c r="G71" s="19">
        <v>0</v>
      </c>
      <c r="H71" s="19">
        <v>0</v>
      </c>
      <c r="I71" s="38">
        <v>0</v>
      </c>
      <c r="J71" s="109" t="s">
        <v>11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s="6" customFormat="1" ht="15.6" customHeight="1">
      <c r="A72" s="113"/>
      <c r="B72" s="123"/>
      <c r="C72" s="102">
        <v>2020</v>
      </c>
      <c r="D72" s="27">
        <f t="shared" si="14"/>
        <v>600</v>
      </c>
      <c r="E72" s="27">
        <v>0</v>
      </c>
      <c r="F72" s="27">
        <v>0</v>
      </c>
      <c r="G72" s="27">
        <v>600</v>
      </c>
      <c r="H72" s="27">
        <v>0</v>
      </c>
      <c r="I72" s="39">
        <v>0</v>
      </c>
      <c r="J72" s="11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s="6" customFormat="1" ht="23.25" customHeight="1" thickBot="1">
      <c r="A73" s="114"/>
      <c r="B73" s="124"/>
      <c r="C73" s="101">
        <v>2021</v>
      </c>
      <c r="D73" s="26">
        <f t="shared" si="14"/>
        <v>0</v>
      </c>
      <c r="E73" s="26">
        <v>0</v>
      </c>
      <c r="F73" s="26">
        <v>0</v>
      </c>
      <c r="G73" s="26">
        <v>0</v>
      </c>
      <c r="H73" s="26">
        <v>0</v>
      </c>
      <c r="I73" s="41">
        <v>0</v>
      </c>
      <c r="J73" s="1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6" customFormat="1" ht="15.6" customHeight="1">
      <c r="A74" s="112">
        <v>8</v>
      </c>
      <c r="B74" s="122" t="s">
        <v>62</v>
      </c>
      <c r="C74" s="37">
        <v>2019</v>
      </c>
      <c r="D74" s="19">
        <f t="shared" si="14"/>
        <v>0</v>
      </c>
      <c r="E74" s="19">
        <v>0</v>
      </c>
      <c r="F74" s="19">
        <v>0</v>
      </c>
      <c r="G74" s="19">
        <v>0</v>
      </c>
      <c r="H74" s="19">
        <v>0</v>
      </c>
      <c r="I74" s="38">
        <v>0</v>
      </c>
      <c r="J74" s="109" t="s">
        <v>11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6" customFormat="1" ht="15.6" customHeight="1">
      <c r="A75" s="113"/>
      <c r="B75" s="123"/>
      <c r="C75" s="102">
        <v>2020</v>
      </c>
      <c r="D75" s="27">
        <f t="shared" si="14"/>
        <v>1800</v>
      </c>
      <c r="E75" s="27">
        <v>0</v>
      </c>
      <c r="F75" s="27">
        <v>1673.9998499999999</v>
      </c>
      <c r="G75" s="27">
        <v>0</v>
      </c>
      <c r="H75" s="27">
        <v>126.00015</v>
      </c>
      <c r="I75" s="39">
        <v>0</v>
      </c>
      <c r="J75" s="11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6" customFormat="1" ht="23.25" customHeight="1" thickBot="1">
      <c r="A76" s="114"/>
      <c r="B76" s="124"/>
      <c r="C76" s="103">
        <v>2021</v>
      </c>
      <c r="D76" s="28">
        <f t="shared" si="14"/>
        <v>2971.4304000000002</v>
      </c>
      <c r="E76" s="28">
        <v>0</v>
      </c>
      <c r="F76" s="28">
        <v>2763</v>
      </c>
      <c r="G76" s="28">
        <v>0</v>
      </c>
      <c r="H76" s="28">
        <v>208.43039999999999</v>
      </c>
      <c r="I76" s="40">
        <v>0</v>
      </c>
      <c r="J76" s="1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s="6" customFormat="1" ht="15.6" customHeight="1">
      <c r="A77" s="139" t="s">
        <v>51</v>
      </c>
      <c r="B77" s="140"/>
      <c r="C77" s="50">
        <v>2019</v>
      </c>
      <c r="D77" s="51">
        <f>D53+D62++D68+D65</f>
        <v>901.39999999999986</v>
      </c>
      <c r="E77" s="51">
        <f>E53+E62+E65</f>
        <v>0</v>
      </c>
      <c r="F77" s="51">
        <f>F53+F62+F65</f>
        <v>0</v>
      </c>
      <c r="G77" s="51">
        <f>G53+G62+G65</f>
        <v>322.89999999999998</v>
      </c>
      <c r="H77" s="51">
        <f>H53+H62+H65+H68+H74</f>
        <v>578.5</v>
      </c>
      <c r="I77" s="52">
        <f>I53+I62+I65+I68+I74</f>
        <v>0</v>
      </c>
      <c r="J77" s="133"/>
    </row>
    <row r="78" spans="1:24" s="6" customFormat="1" ht="15.6" customHeight="1">
      <c r="A78" s="139"/>
      <c r="B78" s="140"/>
      <c r="C78" s="16">
        <v>2020</v>
      </c>
      <c r="D78" s="8">
        <f>D54+D63+D66+D69+D75+D60+D72</f>
        <v>2909.9362999999998</v>
      </c>
      <c r="E78" s="8">
        <f t="shared" ref="E78:G78" si="16">E54+E63+E66+E69+E75+E60+E72</f>
        <v>0</v>
      </c>
      <c r="F78" s="8">
        <f>F54+F63+F66+F69+F75+F60+F72</f>
        <v>1673.9998499999999</v>
      </c>
      <c r="G78" s="8">
        <f t="shared" si="16"/>
        <v>668.84445000000005</v>
      </c>
      <c r="H78" s="8">
        <f>H54+H63+H66+H69+H75+H60+H72</f>
        <v>567.09199999999998</v>
      </c>
      <c r="I78" s="53">
        <f>I54+I63+I66+I69+I75+I60+I72</f>
        <v>0</v>
      </c>
      <c r="J78" s="133"/>
    </row>
    <row r="79" spans="1:24" s="6" customFormat="1" ht="15.6" customHeight="1" thickBot="1">
      <c r="A79" s="141"/>
      <c r="B79" s="142"/>
      <c r="C79" s="54">
        <v>2021</v>
      </c>
      <c r="D79" s="55">
        <f>D55+D64+D67+D70+D76+D58+D61+D73</f>
        <v>3645.6304000000005</v>
      </c>
      <c r="E79" s="55">
        <f>E55+E64+E67</f>
        <v>0</v>
      </c>
      <c r="F79" s="55">
        <f>F76</f>
        <v>2763</v>
      </c>
      <c r="G79" s="55">
        <f>G55+G64+G67</f>
        <v>0</v>
      </c>
      <c r="H79" s="55">
        <f>H55+H64+H67+H70+H76+H58+H61</f>
        <v>882.6303999999999</v>
      </c>
      <c r="I79" s="56">
        <f>I55+I64+I67+I70+I76</f>
        <v>0</v>
      </c>
      <c r="J79" s="134"/>
    </row>
    <row r="80" spans="1:24" s="6" customFormat="1" ht="30.6" customHeight="1" thickBot="1">
      <c r="A80" s="132" t="s">
        <v>66</v>
      </c>
      <c r="B80" s="175"/>
      <c r="C80" s="57" t="s">
        <v>65</v>
      </c>
      <c r="D80" s="58">
        <f>D77+D78+D79</f>
        <v>7456.9667000000009</v>
      </c>
      <c r="E80" s="58">
        <f t="shared" ref="E80:G80" si="17">E77+E78+E79</f>
        <v>0</v>
      </c>
      <c r="F80" s="58">
        <f t="shared" si="17"/>
        <v>4436.9998500000002</v>
      </c>
      <c r="G80" s="58">
        <f t="shared" si="17"/>
        <v>991.74445000000003</v>
      </c>
      <c r="H80" s="58">
        <f t="shared" ref="H80" si="18">H77+H78+H79</f>
        <v>2028.2224000000001</v>
      </c>
      <c r="I80" s="59">
        <f t="shared" ref="I80" si="19">I77+I78+I79</f>
        <v>0</v>
      </c>
      <c r="J80" s="93"/>
    </row>
    <row r="81" spans="1:24" s="6" customFormat="1" ht="15.6" customHeight="1" thickBot="1">
      <c r="A81" s="115" t="s">
        <v>14</v>
      </c>
      <c r="B81" s="116"/>
      <c r="C81" s="117"/>
      <c r="D81" s="117"/>
      <c r="E81" s="117"/>
      <c r="F81" s="117"/>
      <c r="G81" s="117"/>
      <c r="H81" s="117"/>
      <c r="I81" s="117"/>
      <c r="J81" s="11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6" customFormat="1" ht="15.6" customHeight="1">
      <c r="A82" s="112">
        <v>1</v>
      </c>
      <c r="B82" s="122" t="s">
        <v>30</v>
      </c>
      <c r="C82" s="37">
        <v>2019</v>
      </c>
      <c r="D82" s="19">
        <f t="shared" ref="D82:D87" si="20">E82+F82+G82+I82+H82</f>
        <v>355.6</v>
      </c>
      <c r="E82" s="19">
        <v>0</v>
      </c>
      <c r="F82" s="19">
        <v>0</v>
      </c>
      <c r="G82" s="19">
        <v>108.3</v>
      </c>
      <c r="H82" s="19">
        <v>247.3</v>
      </c>
      <c r="I82" s="38">
        <v>0</v>
      </c>
      <c r="J82" s="109" t="s">
        <v>11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s="6" customFormat="1" ht="15.6" customHeight="1">
      <c r="A83" s="113"/>
      <c r="B83" s="123"/>
      <c r="C83" s="102">
        <v>2020</v>
      </c>
      <c r="D83" s="27">
        <f t="shared" si="20"/>
        <v>404.5</v>
      </c>
      <c r="E83" s="27">
        <v>0</v>
      </c>
      <c r="F83" s="27">
        <v>0</v>
      </c>
      <c r="G83" s="27">
        <v>0</v>
      </c>
      <c r="H83" s="27">
        <v>404.5</v>
      </c>
      <c r="I83" s="39">
        <v>0</v>
      </c>
      <c r="J83" s="11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6" customFormat="1" ht="23.25" customHeight="1" thickBot="1">
      <c r="A84" s="114"/>
      <c r="B84" s="124"/>
      <c r="C84" s="103">
        <v>2021</v>
      </c>
      <c r="D84" s="28">
        <f t="shared" si="20"/>
        <v>492.7</v>
      </c>
      <c r="E84" s="28">
        <v>0</v>
      </c>
      <c r="F84" s="28">
        <v>0</v>
      </c>
      <c r="G84" s="28">
        <v>0</v>
      </c>
      <c r="H84" s="28">
        <v>492.7</v>
      </c>
      <c r="I84" s="40">
        <v>0</v>
      </c>
      <c r="J84" s="11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s="6" customFormat="1" ht="15.6" customHeight="1">
      <c r="A85" s="112">
        <v>2</v>
      </c>
      <c r="B85" s="122" t="s">
        <v>87</v>
      </c>
      <c r="C85" s="37">
        <v>2019</v>
      </c>
      <c r="D85" s="19">
        <f t="shared" si="20"/>
        <v>0</v>
      </c>
      <c r="E85" s="19">
        <v>0</v>
      </c>
      <c r="F85" s="19">
        <v>0</v>
      </c>
      <c r="G85" s="19">
        <v>0</v>
      </c>
      <c r="H85" s="19">
        <v>0</v>
      </c>
      <c r="I85" s="38">
        <v>0</v>
      </c>
      <c r="J85" s="109" t="s">
        <v>11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6" customFormat="1" ht="15.6" customHeight="1">
      <c r="A86" s="113"/>
      <c r="B86" s="123"/>
      <c r="C86" s="102">
        <v>2020</v>
      </c>
      <c r="D86" s="27">
        <f t="shared" si="20"/>
        <v>19.541</v>
      </c>
      <c r="E86" s="27">
        <v>0</v>
      </c>
      <c r="F86" s="27">
        <v>0</v>
      </c>
      <c r="G86" s="27">
        <v>0</v>
      </c>
      <c r="H86" s="27">
        <v>19.541</v>
      </c>
      <c r="I86" s="39">
        <v>0</v>
      </c>
      <c r="J86" s="11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6" customFormat="1" ht="21.75" customHeight="1" thickBot="1">
      <c r="A87" s="131"/>
      <c r="B87" s="150"/>
      <c r="C87" s="103">
        <v>2021</v>
      </c>
      <c r="D87" s="28">
        <f t="shared" si="20"/>
        <v>0</v>
      </c>
      <c r="E87" s="28">
        <v>0</v>
      </c>
      <c r="F87" s="28">
        <v>0</v>
      </c>
      <c r="G87" s="28">
        <v>0</v>
      </c>
      <c r="H87" s="28">
        <v>0</v>
      </c>
      <c r="I87" s="40">
        <v>0</v>
      </c>
      <c r="J87" s="11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s="6" customFormat="1" ht="137.25" customHeight="1">
      <c r="A88" s="33">
        <v>3</v>
      </c>
      <c r="B88" s="42" t="s">
        <v>106</v>
      </c>
      <c r="C88" s="37">
        <v>2019</v>
      </c>
      <c r="D88" s="61">
        <f t="shared" ref="D88:D116" si="21">E88+F88+G88+I88+H88</f>
        <v>1161.3895</v>
      </c>
      <c r="E88" s="19">
        <v>0</v>
      </c>
      <c r="F88" s="19">
        <v>1098.48</v>
      </c>
      <c r="G88" s="19">
        <v>0</v>
      </c>
      <c r="H88" s="19">
        <v>62.909500000000001</v>
      </c>
      <c r="I88" s="38">
        <v>0</v>
      </c>
      <c r="J88" s="143" t="s">
        <v>11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6" customFormat="1" ht="129.75" customHeight="1">
      <c r="A89" s="25" t="s">
        <v>91</v>
      </c>
      <c r="B89" s="43" t="s">
        <v>106</v>
      </c>
      <c r="C89" s="102">
        <v>2020</v>
      </c>
      <c r="D89" s="26">
        <f t="shared" si="21"/>
        <v>1192.5043700000001</v>
      </c>
      <c r="E89" s="27">
        <v>0</v>
      </c>
      <c r="F89" s="27">
        <v>1123.9194</v>
      </c>
      <c r="G89" s="27">
        <v>0</v>
      </c>
      <c r="H89" s="27">
        <v>68.584969999999998</v>
      </c>
      <c r="I89" s="39">
        <v>0</v>
      </c>
      <c r="J89" s="144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s="6" customFormat="1" ht="129.75" customHeight="1">
      <c r="A90" s="25" t="s">
        <v>91</v>
      </c>
      <c r="B90" s="43" t="s">
        <v>106</v>
      </c>
      <c r="C90" s="102">
        <v>2021</v>
      </c>
      <c r="D90" s="26">
        <f t="shared" si="21"/>
        <v>398.89283</v>
      </c>
      <c r="E90" s="23">
        <v>0</v>
      </c>
      <c r="F90" s="23">
        <f t="shared" ref="F90:G90" si="22">F91+F92+F93</f>
        <v>369.35070000000002</v>
      </c>
      <c r="G90" s="23">
        <f t="shared" si="22"/>
        <v>0</v>
      </c>
      <c r="H90" s="23">
        <f>H91+H92+H93</f>
        <v>26.54213</v>
      </c>
      <c r="I90" s="46">
        <f>I91+I92+I93</f>
        <v>3</v>
      </c>
      <c r="J90" s="144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s="6" customFormat="1" ht="30.75" customHeight="1">
      <c r="A91" s="25" t="s">
        <v>72</v>
      </c>
      <c r="B91" s="43" t="s">
        <v>107</v>
      </c>
      <c r="C91" s="146"/>
      <c r="D91" s="26">
        <f t="shared" si="21"/>
        <v>268.37362999999999</v>
      </c>
      <c r="E91" s="23">
        <v>0</v>
      </c>
      <c r="F91" s="23">
        <v>248.49780000000001</v>
      </c>
      <c r="G91" s="23">
        <v>0</v>
      </c>
      <c r="H91" s="23">
        <v>18.875830000000001</v>
      </c>
      <c r="I91" s="46">
        <v>1</v>
      </c>
      <c r="J91" s="144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6" customFormat="1" ht="27" customHeight="1">
      <c r="A92" s="25" t="s">
        <v>92</v>
      </c>
      <c r="B92" s="43" t="s">
        <v>108</v>
      </c>
      <c r="C92" s="146"/>
      <c r="D92" s="26">
        <f t="shared" si="21"/>
        <v>33.476199999999999</v>
      </c>
      <c r="E92" s="23">
        <v>0</v>
      </c>
      <c r="F92" s="23">
        <v>30.996939999999999</v>
      </c>
      <c r="G92" s="23">
        <v>0</v>
      </c>
      <c r="H92" s="23">
        <v>1.47926</v>
      </c>
      <c r="I92" s="46">
        <v>1</v>
      </c>
      <c r="J92" s="144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s="6" customFormat="1" ht="36.75" customHeight="1" thickBot="1">
      <c r="A93" s="31" t="s">
        <v>93</v>
      </c>
      <c r="B93" s="45" t="s">
        <v>109</v>
      </c>
      <c r="C93" s="148"/>
      <c r="D93" s="28">
        <f t="shared" si="21"/>
        <v>97.042999999999992</v>
      </c>
      <c r="E93" s="29">
        <v>0</v>
      </c>
      <c r="F93" s="29">
        <v>89.855959999999996</v>
      </c>
      <c r="G93" s="29">
        <v>0</v>
      </c>
      <c r="H93" s="29">
        <v>6.1870399999999997</v>
      </c>
      <c r="I93" s="47">
        <v>1</v>
      </c>
      <c r="J93" s="145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s="6" customFormat="1" ht="122.25" customHeight="1">
      <c r="A94" s="104">
        <v>4</v>
      </c>
      <c r="B94" s="62" t="s">
        <v>110</v>
      </c>
      <c r="C94" s="37">
        <v>2019</v>
      </c>
      <c r="D94" s="61">
        <f t="shared" si="21"/>
        <v>1100</v>
      </c>
      <c r="E94" s="19">
        <v>0</v>
      </c>
      <c r="F94" s="19">
        <v>1028.8</v>
      </c>
      <c r="G94" s="19">
        <v>0</v>
      </c>
      <c r="H94" s="19">
        <v>71.2</v>
      </c>
      <c r="I94" s="38">
        <v>0</v>
      </c>
      <c r="J94" s="130" t="s">
        <v>11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6" customFormat="1" ht="119.25" customHeight="1">
      <c r="A95" s="95">
        <v>4</v>
      </c>
      <c r="B95" s="43" t="s">
        <v>110</v>
      </c>
      <c r="C95" s="102">
        <v>2020</v>
      </c>
      <c r="D95" s="26">
        <f t="shared" si="21"/>
        <v>1134.6979999999999</v>
      </c>
      <c r="E95" s="27">
        <v>0</v>
      </c>
      <c r="F95" s="27">
        <v>1063.0381</v>
      </c>
      <c r="G95" s="27">
        <v>0</v>
      </c>
      <c r="H95" s="27">
        <v>71.659899999999993</v>
      </c>
      <c r="I95" s="39">
        <v>0</v>
      </c>
      <c r="J95" s="144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s="6" customFormat="1" ht="122.25" customHeight="1">
      <c r="A96" s="30" t="s">
        <v>90</v>
      </c>
      <c r="B96" s="43" t="s">
        <v>110</v>
      </c>
      <c r="C96" s="102">
        <v>2021</v>
      </c>
      <c r="D96" s="26">
        <f t="shared" si="21"/>
        <v>1144.0329999999999</v>
      </c>
      <c r="E96" s="23">
        <f t="shared" ref="E96:G96" si="23">E97+E98</f>
        <v>0</v>
      </c>
      <c r="F96" s="23">
        <f t="shared" si="23"/>
        <v>1059.3</v>
      </c>
      <c r="G96" s="23">
        <f t="shared" si="23"/>
        <v>0</v>
      </c>
      <c r="H96" s="23">
        <f>H97+H98</f>
        <v>79.733000000000004</v>
      </c>
      <c r="I96" s="46">
        <f>I97+I98</f>
        <v>5</v>
      </c>
      <c r="J96" s="14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s="6" customFormat="1" ht="66.75" customHeight="1">
      <c r="A97" s="30" t="s">
        <v>88</v>
      </c>
      <c r="B97" s="43" t="s">
        <v>134</v>
      </c>
      <c r="C97" s="147"/>
      <c r="D97" s="26">
        <f t="shared" si="21"/>
        <v>1016.172</v>
      </c>
      <c r="E97" s="23">
        <v>0</v>
      </c>
      <c r="F97" s="23">
        <v>940.90904999999998</v>
      </c>
      <c r="G97" s="23">
        <v>0</v>
      </c>
      <c r="H97" s="23">
        <v>71.262950000000004</v>
      </c>
      <c r="I97" s="46">
        <v>4</v>
      </c>
      <c r="J97" s="14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s="6" customFormat="1" ht="24" customHeight="1" thickBot="1">
      <c r="A98" s="32" t="s">
        <v>89</v>
      </c>
      <c r="B98" s="45" t="s">
        <v>108</v>
      </c>
      <c r="C98" s="154"/>
      <c r="D98" s="28">
        <f t="shared" si="21"/>
        <v>127.861</v>
      </c>
      <c r="E98" s="29">
        <v>0</v>
      </c>
      <c r="F98" s="29">
        <v>118.39095</v>
      </c>
      <c r="G98" s="29">
        <v>0</v>
      </c>
      <c r="H98" s="29">
        <v>8.4700500000000005</v>
      </c>
      <c r="I98" s="47">
        <v>1</v>
      </c>
      <c r="J98" s="14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s="6" customFormat="1" ht="15.6" customHeight="1">
      <c r="A99" s="149">
        <v>5</v>
      </c>
      <c r="B99" s="151" t="s">
        <v>31</v>
      </c>
      <c r="C99" s="37">
        <v>2019</v>
      </c>
      <c r="D99" s="61">
        <f t="shared" si="21"/>
        <v>5712.2</v>
      </c>
      <c r="E99" s="19">
        <v>1936</v>
      </c>
      <c r="F99" s="19">
        <v>3564</v>
      </c>
      <c r="G99" s="19">
        <v>0</v>
      </c>
      <c r="H99" s="19">
        <v>212.2</v>
      </c>
      <c r="I99" s="38">
        <v>0</v>
      </c>
      <c r="J99" s="110" t="s">
        <v>11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6" customFormat="1" ht="15.6" customHeight="1">
      <c r="A100" s="113"/>
      <c r="B100" s="123"/>
      <c r="C100" s="102">
        <v>2020</v>
      </c>
      <c r="D100" s="26">
        <f t="shared" si="21"/>
        <v>0</v>
      </c>
      <c r="E100" s="27">
        <v>0</v>
      </c>
      <c r="F100" s="27">
        <v>0</v>
      </c>
      <c r="G100" s="27">
        <v>0</v>
      </c>
      <c r="H100" s="27">
        <v>0</v>
      </c>
      <c r="I100" s="39">
        <v>0</v>
      </c>
      <c r="J100" s="110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s="6" customFormat="1" ht="20.25" customHeight="1" thickBot="1">
      <c r="A101" s="114"/>
      <c r="B101" s="124"/>
      <c r="C101" s="103">
        <v>2021</v>
      </c>
      <c r="D101" s="28">
        <f t="shared" si="21"/>
        <v>0</v>
      </c>
      <c r="E101" s="28">
        <v>0</v>
      </c>
      <c r="F101" s="28">
        <v>0</v>
      </c>
      <c r="G101" s="28">
        <v>0</v>
      </c>
      <c r="H101" s="28">
        <v>0</v>
      </c>
      <c r="I101" s="40">
        <v>0</v>
      </c>
      <c r="J101" s="11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6" customFormat="1" ht="33.6" customHeight="1">
      <c r="A102" s="112">
        <v>6</v>
      </c>
      <c r="B102" s="122" t="s">
        <v>59</v>
      </c>
      <c r="C102" s="37">
        <v>2019</v>
      </c>
      <c r="D102" s="61">
        <f t="shared" si="21"/>
        <v>12</v>
      </c>
      <c r="E102" s="19">
        <v>0</v>
      </c>
      <c r="F102" s="19">
        <v>0</v>
      </c>
      <c r="G102" s="19">
        <v>0</v>
      </c>
      <c r="H102" s="19">
        <v>12</v>
      </c>
      <c r="I102" s="38">
        <v>0</v>
      </c>
      <c r="J102" s="109" t="s">
        <v>11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6" customFormat="1" ht="33.6" customHeight="1">
      <c r="A103" s="113"/>
      <c r="B103" s="123"/>
      <c r="C103" s="102">
        <v>2020</v>
      </c>
      <c r="D103" s="26">
        <f t="shared" si="21"/>
        <v>12</v>
      </c>
      <c r="E103" s="27">
        <v>0</v>
      </c>
      <c r="F103" s="27">
        <v>0</v>
      </c>
      <c r="G103" s="27">
        <v>0</v>
      </c>
      <c r="H103" s="27">
        <v>12</v>
      </c>
      <c r="I103" s="39">
        <v>0</v>
      </c>
      <c r="J103" s="11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s="6" customFormat="1" ht="33.6" customHeight="1" thickBot="1">
      <c r="A104" s="114"/>
      <c r="B104" s="124"/>
      <c r="C104" s="103">
        <v>2021</v>
      </c>
      <c r="D104" s="28">
        <f t="shared" si="21"/>
        <v>12</v>
      </c>
      <c r="E104" s="28">
        <v>0</v>
      </c>
      <c r="F104" s="28">
        <v>0</v>
      </c>
      <c r="G104" s="28">
        <v>0</v>
      </c>
      <c r="H104" s="28">
        <v>12</v>
      </c>
      <c r="I104" s="40">
        <v>0</v>
      </c>
      <c r="J104" s="111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s="6" customFormat="1" ht="16.899999999999999" customHeight="1">
      <c r="A105" s="112">
        <v>7</v>
      </c>
      <c r="B105" s="122" t="s">
        <v>32</v>
      </c>
      <c r="C105" s="37">
        <v>2019</v>
      </c>
      <c r="D105" s="61">
        <f t="shared" si="21"/>
        <v>550.05682000000002</v>
      </c>
      <c r="E105" s="19">
        <v>0</v>
      </c>
      <c r="F105" s="19">
        <v>0</v>
      </c>
      <c r="G105" s="19">
        <v>243.75682</v>
      </c>
      <c r="H105" s="19">
        <v>306.3</v>
      </c>
      <c r="I105" s="38">
        <v>0</v>
      </c>
      <c r="J105" s="109" t="s">
        <v>11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s="6" customFormat="1" ht="15.6" customHeight="1">
      <c r="A106" s="113"/>
      <c r="B106" s="123"/>
      <c r="C106" s="102">
        <v>2020</v>
      </c>
      <c r="D106" s="26">
        <f t="shared" si="21"/>
        <v>553.5</v>
      </c>
      <c r="E106" s="27">
        <v>0</v>
      </c>
      <c r="F106" s="27">
        <v>0</v>
      </c>
      <c r="G106" s="27">
        <v>63.90493</v>
      </c>
      <c r="H106" s="27">
        <v>489.59507000000002</v>
      </c>
      <c r="I106" s="39">
        <v>0</v>
      </c>
      <c r="J106" s="110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s="6" customFormat="1" ht="19.149999999999999" customHeight="1" thickBot="1">
      <c r="A107" s="114"/>
      <c r="B107" s="124"/>
      <c r="C107" s="103">
        <v>2021</v>
      </c>
      <c r="D107" s="28">
        <f t="shared" si="21"/>
        <v>655.8</v>
      </c>
      <c r="E107" s="28">
        <v>0</v>
      </c>
      <c r="F107" s="28">
        <v>0</v>
      </c>
      <c r="G107" s="28">
        <v>0</v>
      </c>
      <c r="H107" s="28">
        <v>655.8</v>
      </c>
      <c r="I107" s="40">
        <v>0</v>
      </c>
      <c r="J107" s="11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s="6" customFormat="1" ht="16.899999999999999" customHeight="1">
      <c r="A108" s="112">
        <v>8</v>
      </c>
      <c r="B108" s="122" t="s">
        <v>127</v>
      </c>
      <c r="C108" s="37">
        <v>2019</v>
      </c>
      <c r="D108" s="61">
        <f t="shared" ref="D108:D110" si="24">E108+F108+G108+I108+H108</f>
        <v>0</v>
      </c>
      <c r="E108" s="19">
        <v>0</v>
      </c>
      <c r="F108" s="19">
        <v>0</v>
      </c>
      <c r="G108" s="19">
        <v>0</v>
      </c>
      <c r="H108" s="19">
        <v>0</v>
      </c>
      <c r="I108" s="38">
        <v>0</v>
      </c>
      <c r="J108" s="109" t="s">
        <v>11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s="6" customFormat="1" ht="15.6" customHeight="1">
      <c r="A109" s="113"/>
      <c r="B109" s="123"/>
      <c r="C109" s="102">
        <v>2020</v>
      </c>
      <c r="D109" s="26">
        <f t="shared" si="24"/>
        <v>0</v>
      </c>
      <c r="E109" s="27">
        <v>0</v>
      </c>
      <c r="F109" s="27">
        <v>0</v>
      </c>
      <c r="G109" s="27">
        <v>0</v>
      </c>
      <c r="H109" s="27">
        <v>0</v>
      </c>
      <c r="I109" s="39">
        <v>0</v>
      </c>
      <c r="J109" s="110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s="6" customFormat="1" ht="19.149999999999999" customHeight="1" thickBot="1">
      <c r="A110" s="114"/>
      <c r="B110" s="124"/>
      <c r="C110" s="103">
        <v>2021</v>
      </c>
      <c r="D110" s="28">
        <f t="shared" si="24"/>
        <v>22.3</v>
      </c>
      <c r="E110" s="28">
        <v>0</v>
      </c>
      <c r="F110" s="28">
        <v>0</v>
      </c>
      <c r="G110" s="28">
        <v>0</v>
      </c>
      <c r="H110" s="28">
        <v>22.3</v>
      </c>
      <c r="I110" s="40">
        <v>0</v>
      </c>
      <c r="J110" s="11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s="6" customFormat="1" ht="16.899999999999999" customHeight="1">
      <c r="A111" s="112">
        <v>9</v>
      </c>
      <c r="B111" s="122" t="s">
        <v>77</v>
      </c>
      <c r="C111" s="37">
        <v>2019</v>
      </c>
      <c r="D111" s="61">
        <f t="shared" si="21"/>
        <v>0</v>
      </c>
      <c r="E111" s="19">
        <v>0</v>
      </c>
      <c r="F111" s="19">
        <v>0</v>
      </c>
      <c r="G111" s="19">
        <v>0</v>
      </c>
      <c r="H111" s="19">
        <v>0</v>
      </c>
      <c r="I111" s="38">
        <v>0</v>
      </c>
      <c r="J111" s="109" t="s">
        <v>11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6" customFormat="1" ht="15.6" customHeight="1">
      <c r="A112" s="113"/>
      <c r="B112" s="123"/>
      <c r="C112" s="102">
        <v>2020</v>
      </c>
      <c r="D112" s="26">
        <f t="shared" si="21"/>
        <v>298.39999999999998</v>
      </c>
      <c r="E112" s="27">
        <v>0</v>
      </c>
      <c r="F112" s="27">
        <v>0</v>
      </c>
      <c r="G112" s="27">
        <v>0</v>
      </c>
      <c r="H112" s="27">
        <v>298.39999999999998</v>
      </c>
      <c r="I112" s="39">
        <v>0</v>
      </c>
      <c r="J112" s="110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s="6" customFormat="1" ht="19.149999999999999" customHeight="1" thickBot="1">
      <c r="A113" s="114"/>
      <c r="B113" s="124"/>
      <c r="C113" s="103">
        <v>2021</v>
      </c>
      <c r="D113" s="28">
        <f t="shared" si="21"/>
        <v>0</v>
      </c>
      <c r="E113" s="28">
        <v>0</v>
      </c>
      <c r="F113" s="28">
        <v>0</v>
      </c>
      <c r="G113" s="28">
        <v>0</v>
      </c>
      <c r="H113" s="28">
        <v>0</v>
      </c>
      <c r="I113" s="40">
        <v>0</v>
      </c>
      <c r="J113" s="11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6" customFormat="1" ht="16.899999999999999" customHeight="1">
      <c r="A114" s="112">
        <v>10</v>
      </c>
      <c r="B114" s="122" t="s">
        <v>84</v>
      </c>
      <c r="C114" s="37">
        <v>2019</v>
      </c>
      <c r="D114" s="61">
        <f t="shared" si="21"/>
        <v>0</v>
      </c>
      <c r="E114" s="19">
        <v>0</v>
      </c>
      <c r="F114" s="19">
        <v>0</v>
      </c>
      <c r="G114" s="19">
        <v>0</v>
      </c>
      <c r="H114" s="19">
        <v>0</v>
      </c>
      <c r="I114" s="38">
        <v>0</v>
      </c>
      <c r="J114" s="109" t="s">
        <v>11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6" customFormat="1" ht="15.6" customHeight="1">
      <c r="A115" s="113"/>
      <c r="B115" s="123"/>
      <c r="C115" s="102">
        <v>2020</v>
      </c>
      <c r="D115" s="26">
        <f t="shared" si="21"/>
        <v>7074</v>
      </c>
      <c r="E115" s="27">
        <v>0</v>
      </c>
      <c r="F115" s="27">
        <v>6510</v>
      </c>
      <c r="G115" s="27">
        <v>0</v>
      </c>
      <c r="H115" s="27">
        <v>564</v>
      </c>
      <c r="I115" s="39">
        <v>0</v>
      </c>
      <c r="J115" s="110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s="6" customFormat="1" ht="19.149999999999999" customHeight="1" thickBot="1">
      <c r="A116" s="114"/>
      <c r="B116" s="124"/>
      <c r="C116" s="103">
        <v>2021</v>
      </c>
      <c r="D116" s="28">
        <f t="shared" si="21"/>
        <v>0</v>
      </c>
      <c r="E116" s="28">
        <v>0</v>
      </c>
      <c r="F116" s="28">
        <v>0</v>
      </c>
      <c r="G116" s="28">
        <v>0</v>
      </c>
      <c r="H116" s="28">
        <v>0</v>
      </c>
      <c r="I116" s="40">
        <v>0</v>
      </c>
      <c r="J116" s="111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s="6" customFormat="1" ht="15.6" customHeight="1">
      <c r="A117" s="135" t="s">
        <v>52</v>
      </c>
      <c r="B117" s="136"/>
      <c r="C117" s="50">
        <v>2019</v>
      </c>
      <c r="D117" s="51">
        <f t="shared" ref="D117:I117" si="25">D82+D85+D88+D94+D99+D102+D105</f>
        <v>8891.2463200000002</v>
      </c>
      <c r="E117" s="51">
        <f t="shared" si="25"/>
        <v>1936</v>
      </c>
      <c r="F117" s="51">
        <f t="shared" si="25"/>
        <v>5691.28</v>
      </c>
      <c r="G117" s="51">
        <f t="shared" si="25"/>
        <v>352.05682000000002</v>
      </c>
      <c r="H117" s="51">
        <f t="shared" si="25"/>
        <v>911.90949999999998</v>
      </c>
      <c r="I117" s="52">
        <f t="shared" si="25"/>
        <v>0</v>
      </c>
      <c r="J117" s="133"/>
    </row>
    <row r="118" spans="1:24" s="6" customFormat="1" ht="15.6" customHeight="1">
      <c r="A118" s="137"/>
      <c r="B118" s="138"/>
      <c r="C118" s="16">
        <v>2020</v>
      </c>
      <c r="D118" s="8">
        <f>D83+D86+D89+D95+D100+D103+D106+D112+D115</f>
        <v>10689.14337</v>
      </c>
      <c r="E118" s="8">
        <f>E83+E86+E89+E95+E100+E103+E106</f>
        <v>0</v>
      </c>
      <c r="F118" s="8">
        <f>F83+F86+F89+F95+F100+F103+F106+F112+F115</f>
        <v>8696.9575000000004</v>
      </c>
      <c r="G118" s="8">
        <f>G83+G86+G89+G95+G100+G103+G106</f>
        <v>63.90493</v>
      </c>
      <c r="H118" s="8">
        <f>H83+H86+H89+H95+H100+H103+H106+H112+H115</f>
        <v>1928.2809400000001</v>
      </c>
      <c r="I118" s="53">
        <f>I83+I86+I89+I95+I100+I103+I106+I112+I115</f>
        <v>0</v>
      </c>
      <c r="J118" s="133"/>
    </row>
    <row r="119" spans="1:24" s="6" customFormat="1" ht="15.6" customHeight="1" thickBot="1">
      <c r="A119" s="137"/>
      <c r="B119" s="138"/>
      <c r="C119" s="54">
        <v>2021</v>
      </c>
      <c r="D119" s="55">
        <f>D84+D87+D90+D96+D101+D104+D107+D113+D116+D110</f>
        <v>2725.7258300000003</v>
      </c>
      <c r="E119" s="55">
        <f t="shared" ref="E119:G119" si="26">E84+E87+E90+E96+E101+E104+E107+E113+E116+E110</f>
        <v>0</v>
      </c>
      <c r="F119" s="55">
        <f t="shared" si="26"/>
        <v>1428.6506999999999</v>
      </c>
      <c r="G119" s="55">
        <f t="shared" si="26"/>
        <v>0</v>
      </c>
      <c r="H119" s="55">
        <f>H84+H87+H90+H96+H101+H104+H107+H113+H116+H110</f>
        <v>1289.0751299999999</v>
      </c>
      <c r="I119" s="56">
        <f>I84+I87+I90+I96+I101+I104+I107+I113+I116</f>
        <v>8</v>
      </c>
      <c r="J119" s="134"/>
    </row>
    <row r="120" spans="1:24" s="6" customFormat="1" ht="28.9" customHeight="1" thickBot="1">
      <c r="A120" s="132" t="s">
        <v>67</v>
      </c>
      <c r="B120" s="175"/>
      <c r="C120" s="57" t="s">
        <v>65</v>
      </c>
      <c r="D120" s="58">
        <f>D117+D118+D119</f>
        <v>22306.115519999999</v>
      </c>
      <c r="E120" s="58">
        <f t="shared" ref="E120:I120" si="27">E117+E118+E119</f>
        <v>1936</v>
      </c>
      <c r="F120" s="58">
        <f t="shared" si="27"/>
        <v>15816.888199999999</v>
      </c>
      <c r="G120" s="58">
        <f t="shared" si="27"/>
        <v>415.96174999999999</v>
      </c>
      <c r="H120" s="58">
        <f t="shared" ref="H120" si="28">H117+H118+H119</f>
        <v>4129.2655700000005</v>
      </c>
      <c r="I120" s="59">
        <f t="shared" si="27"/>
        <v>8</v>
      </c>
      <c r="J120" s="93"/>
    </row>
    <row r="121" spans="1:24" s="6" customFormat="1" ht="15.6" customHeight="1" thickBot="1">
      <c r="A121" s="115" t="s">
        <v>15</v>
      </c>
      <c r="B121" s="116"/>
      <c r="C121" s="117"/>
      <c r="D121" s="117"/>
      <c r="E121" s="117"/>
      <c r="F121" s="117"/>
      <c r="G121" s="117"/>
      <c r="H121" s="117"/>
      <c r="I121" s="117"/>
      <c r="J121" s="11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s="6" customFormat="1" ht="25.15" customHeight="1">
      <c r="A122" s="34">
        <v>1</v>
      </c>
      <c r="B122" s="42" t="s">
        <v>33</v>
      </c>
      <c r="C122" s="37">
        <v>2019</v>
      </c>
      <c r="D122" s="19">
        <f>E122+F122+G122+I122+H122</f>
        <v>3691.8197599999999</v>
      </c>
      <c r="E122" s="19">
        <v>0</v>
      </c>
      <c r="F122" s="19">
        <v>1110.0999999999999</v>
      </c>
      <c r="G122" s="19">
        <v>710.1</v>
      </c>
      <c r="H122" s="19">
        <v>1871.61976</v>
      </c>
      <c r="I122" s="38">
        <v>0</v>
      </c>
      <c r="J122" s="143" t="s">
        <v>11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s="6" customFormat="1" ht="24.6" customHeight="1">
      <c r="A123" s="35">
        <v>1</v>
      </c>
      <c r="B123" s="43" t="s">
        <v>129</v>
      </c>
      <c r="C123" s="102">
        <v>2020</v>
      </c>
      <c r="D123" s="23">
        <f>E123+F123+G123+I123+H123</f>
        <v>3397.4583000000002</v>
      </c>
      <c r="E123" s="23">
        <v>0</v>
      </c>
      <c r="F123" s="23">
        <f>F125+F126+F124</f>
        <v>762.49434000000008</v>
      </c>
      <c r="G123" s="23">
        <v>0</v>
      </c>
      <c r="H123" s="23">
        <f>1986.43267+H125+H126+H124</f>
        <v>2634.96396</v>
      </c>
      <c r="I123" s="46">
        <v>0</v>
      </c>
      <c r="J123" s="144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s="6" customFormat="1" ht="39" customHeight="1">
      <c r="A124" s="30" t="s">
        <v>74</v>
      </c>
      <c r="B124" s="43" t="s">
        <v>128</v>
      </c>
      <c r="C124" s="147"/>
      <c r="D124" s="23">
        <f t="shared" ref="D124" si="29">E124+F124+G124+I124+H124</f>
        <v>1284.4000000000001</v>
      </c>
      <c r="E124" s="23">
        <v>0</v>
      </c>
      <c r="F124" s="23">
        <v>642.20000000000005</v>
      </c>
      <c r="G124" s="23">
        <v>0</v>
      </c>
      <c r="H124" s="23">
        <v>642.20000000000005</v>
      </c>
      <c r="I124" s="46">
        <v>0</v>
      </c>
      <c r="J124" s="144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s="6" customFormat="1" ht="39" customHeight="1">
      <c r="A125" s="30" t="s">
        <v>73</v>
      </c>
      <c r="B125" s="43" t="s">
        <v>111</v>
      </c>
      <c r="C125" s="152"/>
      <c r="D125" s="23">
        <f t="shared" ref="D125:D150" si="30">E125+F125+G125+I125+H125</f>
        <v>49.652439999999999</v>
      </c>
      <c r="E125" s="23">
        <v>0</v>
      </c>
      <c r="F125" s="23">
        <v>47.169809999999998</v>
      </c>
      <c r="G125" s="23">
        <v>0</v>
      </c>
      <c r="H125" s="23">
        <v>2.4826299999999999</v>
      </c>
      <c r="I125" s="46">
        <v>0</v>
      </c>
      <c r="J125" s="144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s="6" customFormat="1" ht="39.75" customHeight="1">
      <c r="A126" s="30" t="s">
        <v>94</v>
      </c>
      <c r="B126" s="43" t="s">
        <v>112</v>
      </c>
      <c r="C126" s="153"/>
      <c r="D126" s="23">
        <f t="shared" si="30"/>
        <v>76.973189999999988</v>
      </c>
      <c r="E126" s="23">
        <v>0</v>
      </c>
      <c r="F126" s="23">
        <v>73.124529999999993</v>
      </c>
      <c r="G126" s="23">
        <v>0</v>
      </c>
      <c r="H126" s="23">
        <v>3.8486600000000002</v>
      </c>
      <c r="I126" s="46">
        <v>0</v>
      </c>
      <c r="J126" s="144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s="6" customFormat="1" ht="24" customHeight="1">
      <c r="A127" s="35">
        <v>1</v>
      </c>
      <c r="B127" s="43" t="s">
        <v>129</v>
      </c>
      <c r="C127" s="102">
        <v>2021</v>
      </c>
      <c r="D127" s="23">
        <f t="shared" si="30"/>
        <v>4237.1853899999996</v>
      </c>
      <c r="E127" s="27">
        <f t="shared" ref="E127:G127" si="31">SUM(E129:E135)</f>
        <v>0</v>
      </c>
      <c r="F127" s="27">
        <f>SUM(F128:F135)</f>
        <v>1135.8999999999999</v>
      </c>
      <c r="G127" s="27">
        <f t="shared" si="31"/>
        <v>0</v>
      </c>
      <c r="H127" s="27">
        <f>SUM(H128:H135)+2439.0696</f>
        <v>3101.28539</v>
      </c>
      <c r="I127" s="39">
        <v>0</v>
      </c>
      <c r="J127" s="144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s="6" customFormat="1" ht="39.75" customHeight="1">
      <c r="A128" s="30" t="s">
        <v>74</v>
      </c>
      <c r="B128" s="43" t="s">
        <v>128</v>
      </c>
      <c r="C128" s="147"/>
      <c r="D128" s="23">
        <f t="shared" ref="D128" si="32">E128+F128+G128+I128+H128</f>
        <v>1271.8</v>
      </c>
      <c r="E128" s="27">
        <v>0</v>
      </c>
      <c r="F128" s="27">
        <v>635.9</v>
      </c>
      <c r="G128" s="27">
        <v>0</v>
      </c>
      <c r="H128" s="27">
        <v>635.9</v>
      </c>
      <c r="I128" s="39">
        <v>0</v>
      </c>
      <c r="J128" s="144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s="6" customFormat="1" ht="34.5" customHeight="1">
      <c r="A129" s="30" t="s">
        <v>74</v>
      </c>
      <c r="B129" s="43" t="s">
        <v>113</v>
      </c>
      <c r="C129" s="152"/>
      <c r="D129" s="23">
        <f t="shared" si="30"/>
        <v>90</v>
      </c>
      <c r="E129" s="27">
        <v>0</v>
      </c>
      <c r="F129" s="27">
        <v>85.5</v>
      </c>
      <c r="G129" s="27">
        <v>0</v>
      </c>
      <c r="H129" s="27">
        <v>4.5</v>
      </c>
      <c r="I129" s="39">
        <v>0</v>
      </c>
      <c r="J129" s="144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s="6" customFormat="1" ht="30" customHeight="1">
      <c r="A130" s="30" t="s">
        <v>73</v>
      </c>
      <c r="B130" s="43" t="s">
        <v>114</v>
      </c>
      <c r="C130" s="152"/>
      <c r="D130" s="23">
        <f t="shared" si="30"/>
        <v>35</v>
      </c>
      <c r="E130" s="27">
        <v>0</v>
      </c>
      <c r="F130" s="27">
        <v>33.25</v>
      </c>
      <c r="G130" s="27">
        <v>0</v>
      </c>
      <c r="H130" s="27">
        <v>1.75</v>
      </c>
      <c r="I130" s="39">
        <v>0</v>
      </c>
      <c r="J130" s="144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s="6" customFormat="1" ht="30" customHeight="1">
      <c r="A131" s="30" t="s">
        <v>94</v>
      </c>
      <c r="B131" s="43" t="s">
        <v>115</v>
      </c>
      <c r="C131" s="152"/>
      <c r="D131" s="23">
        <f t="shared" si="30"/>
        <v>141</v>
      </c>
      <c r="E131" s="27">
        <v>0</v>
      </c>
      <c r="F131" s="27">
        <v>133.94999999999999</v>
      </c>
      <c r="G131" s="27">
        <v>0</v>
      </c>
      <c r="H131" s="27">
        <v>7.05</v>
      </c>
      <c r="I131" s="39">
        <v>0</v>
      </c>
      <c r="J131" s="144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s="6" customFormat="1" ht="27.75" customHeight="1">
      <c r="A132" s="30" t="s">
        <v>95</v>
      </c>
      <c r="B132" s="43" t="s">
        <v>116</v>
      </c>
      <c r="C132" s="152"/>
      <c r="D132" s="23">
        <f t="shared" si="30"/>
        <v>75</v>
      </c>
      <c r="E132" s="27">
        <v>0</v>
      </c>
      <c r="F132" s="27">
        <v>71.25</v>
      </c>
      <c r="G132" s="27">
        <v>0</v>
      </c>
      <c r="H132" s="27">
        <v>3.75</v>
      </c>
      <c r="I132" s="39">
        <v>0</v>
      </c>
      <c r="J132" s="144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s="6" customFormat="1" ht="24" customHeight="1">
      <c r="A133" s="30" t="s">
        <v>96</v>
      </c>
      <c r="B133" s="43" t="s">
        <v>117</v>
      </c>
      <c r="C133" s="152"/>
      <c r="D133" s="23">
        <f t="shared" si="30"/>
        <v>60.31579</v>
      </c>
      <c r="E133" s="27">
        <v>0</v>
      </c>
      <c r="F133" s="27">
        <v>57.3</v>
      </c>
      <c r="G133" s="27">
        <v>0</v>
      </c>
      <c r="H133" s="27">
        <v>3.01579</v>
      </c>
      <c r="I133" s="39">
        <v>0</v>
      </c>
      <c r="J133" s="144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s="6" customFormat="1" ht="24" customHeight="1">
      <c r="A134" s="30" t="s">
        <v>97</v>
      </c>
      <c r="B134" s="43" t="s">
        <v>118</v>
      </c>
      <c r="C134" s="152"/>
      <c r="D134" s="23">
        <f t="shared" si="30"/>
        <v>70</v>
      </c>
      <c r="E134" s="27">
        <v>0</v>
      </c>
      <c r="F134" s="27">
        <v>66.5</v>
      </c>
      <c r="G134" s="27">
        <v>0</v>
      </c>
      <c r="H134" s="27">
        <v>3.5</v>
      </c>
      <c r="I134" s="39">
        <v>0</v>
      </c>
      <c r="J134" s="144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s="6" customFormat="1" ht="24" customHeight="1" thickBot="1">
      <c r="A135" s="32" t="s">
        <v>98</v>
      </c>
      <c r="B135" s="45" t="s">
        <v>119</v>
      </c>
      <c r="C135" s="154"/>
      <c r="D135" s="29">
        <f t="shared" si="30"/>
        <v>55</v>
      </c>
      <c r="E135" s="28">
        <v>0</v>
      </c>
      <c r="F135" s="28">
        <v>52.25</v>
      </c>
      <c r="G135" s="28">
        <v>0</v>
      </c>
      <c r="H135" s="28">
        <v>2.75</v>
      </c>
      <c r="I135" s="40">
        <v>0</v>
      </c>
      <c r="J135" s="14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s="6" customFormat="1" ht="15.6" customHeight="1">
      <c r="A136" s="112">
        <v>2</v>
      </c>
      <c r="B136" s="122" t="s">
        <v>34</v>
      </c>
      <c r="C136" s="37">
        <v>2019</v>
      </c>
      <c r="D136" s="63">
        <f t="shared" si="30"/>
        <v>23.7</v>
      </c>
      <c r="E136" s="19">
        <v>0</v>
      </c>
      <c r="F136" s="19">
        <v>0</v>
      </c>
      <c r="G136" s="19">
        <v>0</v>
      </c>
      <c r="H136" s="19">
        <v>23.7</v>
      </c>
      <c r="I136" s="38">
        <v>0</v>
      </c>
      <c r="J136" s="109" t="s">
        <v>11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s="6" customFormat="1" ht="15.6" customHeight="1">
      <c r="A137" s="113"/>
      <c r="B137" s="123"/>
      <c r="C137" s="102">
        <v>2020</v>
      </c>
      <c r="D137" s="23">
        <f t="shared" si="30"/>
        <v>7.5</v>
      </c>
      <c r="E137" s="27">
        <v>0</v>
      </c>
      <c r="F137" s="27">
        <v>0</v>
      </c>
      <c r="G137" s="27">
        <v>0</v>
      </c>
      <c r="H137" s="27">
        <v>7.5</v>
      </c>
      <c r="I137" s="39">
        <v>0</v>
      </c>
      <c r="J137" s="11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s="6" customFormat="1" ht="19.899999999999999" customHeight="1" thickBot="1">
      <c r="A138" s="114"/>
      <c r="B138" s="124"/>
      <c r="C138" s="103">
        <v>2021</v>
      </c>
      <c r="D138" s="29">
        <f t="shared" si="30"/>
        <v>0</v>
      </c>
      <c r="E138" s="28">
        <v>0</v>
      </c>
      <c r="F138" s="28">
        <v>0</v>
      </c>
      <c r="G138" s="28">
        <v>0</v>
      </c>
      <c r="H138" s="28">
        <v>0</v>
      </c>
      <c r="I138" s="40">
        <v>0</v>
      </c>
      <c r="J138" s="11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s="6" customFormat="1" ht="37.9" customHeight="1">
      <c r="A139" s="112">
        <v>3</v>
      </c>
      <c r="B139" s="122" t="s">
        <v>81</v>
      </c>
      <c r="C139" s="37">
        <v>2019</v>
      </c>
      <c r="D139" s="63">
        <f t="shared" si="30"/>
        <v>323.8</v>
      </c>
      <c r="E139" s="19">
        <v>0</v>
      </c>
      <c r="F139" s="19">
        <v>0</v>
      </c>
      <c r="G139" s="19">
        <v>0</v>
      </c>
      <c r="H139" s="19">
        <v>323.8</v>
      </c>
      <c r="I139" s="38">
        <v>0</v>
      </c>
      <c r="J139" s="109" t="s">
        <v>11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s="6" customFormat="1" ht="37.9" customHeight="1">
      <c r="A140" s="113"/>
      <c r="B140" s="123"/>
      <c r="C140" s="102">
        <v>2020</v>
      </c>
      <c r="D140" s="23">
        <f t="shared" si="30"/>
        <v>619</v>
      </c>
      <c r="E140" s="27">
        <v>0</v>
      </c>
      <c r="F140" s="27">
        <v>0</v>
      </c>
      <c r="G140" s="27">
        <v>0</v>
      </c>
      <c r="H140" s="27">
        <v>619</v>
      </c>
      <c r="I140" s="39">
        <v>0</v>
      </c>
      <c r="J140" s="11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s="6" customFormat="1" ht="17.45" customHeight="1" thickBot="1">
      <c r="A141" s="114"/>
      <c r="B141" s="124"/>
      <c r="C141" s="103">
        <v>2021</v>
      </c>
      <c r="D141" s="29">
        <f t="shared" si="30"/>
        <v>601.79999999999995</v>
      </c>
      <c r="E141" s="28">
        <v>0</v>
      </c>
      <c r="F141" s="28">
        <v>0</v>
      </c>
      <c r="G141" s="28">
        <v>0</v>
      </c>
      <c r="H141" s="28">
        <v>601.79999999999995</v>
      </c>
      <c r="I141" s="40">
        <v>0</v>
      </c>
      <c r="J141" s="111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s="6" customFormat="1" ht="37.9" customHeight="1">
      <c r="A142" s="112">
        <v>4</v>
      </c>
      <c r="B142" s="122" t="s">
        <v>85</v>
      </c>
      <c r="C142" s="37">
        <v>2019</v>
      </c>
      <c r="D142" s="63">
        <f t="shared" ref="D142:D147" si="33">E142+F142+G142+I142+H142</f>
        <v>0</v>
      </c>
      <c r="E142" s="19">
        <v>0</v>
      </c>
      <c r="F142" s="19">
        <v>0</v>
      </c>
      <c r="G142" s="19">
        <v>0</v>
      </c>
      <c r="H142" s="19">
        <v>0</v>
      </c>
      <c r="I142" s="38">
        <v>0</v>
      </c>
      <c r="J142" s="109" t="s">
        <v>11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s="6" customFormat="1" ht="37.9" customHeight="1">
      <c r="A143" s="113"/>
      <c r="B143" s="123"/>
      <c r="C143" s="102">
        <v>2020</v>
      </c>
      <c r="D143" s="23">
        <f t="shared" si="33"/>
        <v>7</v>
      </c>
      <c r="E143" s="27">
        <v>0</v>
      </c>
      <c r="F143" s="27">
        <v>0</v>
      </c>
      <c r="G143" s="27">
        <v>0</v>
      </c>
      <c r="H143" s="27">
        <v>7</v>
      </c>
      <c r="I143" s="39">
        <v>0</v>
      </c>
      <c r="J143" s="110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s="6" customFormat="1" ht="17.45" customHeight="1" thickBot="1">
      <c r="A144" s="114"/>
      <c r="B144" s="124"/>
      <c r="C144" s="103">
        <v>2021</v>
      </c>
      <c r="D144" s="29">
        <f t="shared" si="33"/>
        <v>158.9</v>
      </c>
      <c r="E144" s="28">
        <v>0</v>
      </c>
      <c r="F144" s="28">
        <v>0</v>
      </c>
      <c r="G144" s="28">
        <v>0</v>
      </c>
      <c r="H144" s="28">
        <v>158.9</v>
      </c>
      <c r="I144" s="40">
        <v>0</v>
      </c>
      <c r="J144" s="111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s="6" customFormat="1" ht="21" customHeight="1">
      <c r="A145" s="112">
        <v>5</v>
      </c>
      <c r="B145" s="122" t="s">
        <v>131</v>
      </c>
      <c r="C145" s="37">
        <v>2019</v>
      </c>
      <c r="D145" s="63">
        <f t="shared" si="33"/>
        <v>0</v>
      </c>
      <c r="E145" s="19">
        <v>0</v>
      </c>
      <c r="F145" s="19">
        <v>0</v>
      </c>
      <c r="G145" s="19">
        <v>0</v>
      </c>
      <c r="H145" s="19">
        <v>0</v>
      </c>
      <c r="I145" s="38">
        <v>0</v>
      </c>
      <c r="J145" s="109" t="s">
        <v>11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s="6" customFormat="1" ht="20.25" customHeight="1">
      <c r="A146" s="113"/>
      <c r="B146" s="123"/>
      <c r="C146" s="102">
        <v>2020</v>
      </c>
      <c r="D146" s="23">
        <f t="shared" si="33"/>
        <v>0</v>
      </c>
      <c r="E146" s="27">
        <v>0</v>
      </c>
      <c r="F146" s="27">
        <v>0</v>
      </c>
      <c r="G146" s="27">
        <v>0</v>
      </c>
      <c r="H146" s="27">
        <v>0</v>
      </c>
      <c r="I146" s="39">
        <v>0</v>
      </c>
      <c r="J146" s="11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s="6" customFormat="1" ht="17.45" customHeight="1" thickBot="1">
      <c r="A147" s="114"/>
      <c r="B147" s="124"/>
      <c r="C147" s="103">
        <v>2021</v>
      </c>
      <c r="D147" s="29">
        <f t="shared" si="33"/>
        <v>15</v>
      </c>
      <c r="E147" s="28">
        <v>0</v>
      </c>
      <c r="F147" s="28">
        <v>0</v>
      </c>
      <c r="G147" s="28">
        <v>0</v>
      </c>
      <c r="H147" s="28">
        <v>15</v>
      </c>
      <c r="I147" s="40">
        <v>0</v>
      </c>
      <c r="J147" s="111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s="6" customFormat="1" ht="21" customHeight="1">
      <c r="A148" s="112">
        <v>6</v>
      </c>
      <c r="B148" s="122" t="s">
        <v>132</v>
      </c>
      <c r="C148" s="37">
        <v>2019</v>
      </c>
      <c r="D148" s="63">
        <f t="shared" si="30"/>
        <v>0</v>
      </c>
      <c r="E148" s="19">
        <v>0</v>
      </c>
      <c r="F148" s="19">
        <v>0</v>
      </c>
      <c r="G148" s="19">
        <v>0</v>
      </c>
      <c r="H148" s="19">
        <v>0</v>
      </c>
      <c r="I148" s="38">
        <v>0</v>
      </c>
      <c r="J148" s="109" t="s">
        <v>11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s="6" customFormat="1" ht="20.25" customHeight="1">
      <c r="A149" s="113"/>
      <c r="B149" s="123"/>
      <c r="C149" s="102">
        <v>2020</v>
      </c>
      <c r="D149" s="23">
        <f t="shared" si="30"/>
        <v>0</v>
      </c>
      <c r="E149" s="27">
        <v>0</v>
      </c>
      <c r="F149" s="27">
        <v>0</v>
      </c>
      <c r="G149" s="27">
        <v>0</v>
      </c>
      <c r="H149" s="27">
        <v>0</v>
      </c>
      <c r="I149" s="39">
        <v>0</v>
      </c>
      <c r="J149" s="11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s="6" customFormat="1" ht="17.45" customHeight="1" thickBot="1">
      <c r="A150" s="114"/>
      <c r="B150" s="124"/>
      <c r="C150" s="103">
        <v>2021</v>
      </c>
      <c r="D150" s="29">
        <f t="shared" si="30"/>
        <v>625.60900000000004</v>
      </c>
      <c r="E150" s="28">
        <v>0</v>
      </c>
      <c r="F150" s="28">
        <v>0</v>
      </c>
      <c r="G150" s="28">
        <v>0</v>
      </c>
      <c r="H150" s="28">
        <v>625.60900000000004</v>
      </c>
      <c r="I150" s="40">
        <v>0</v>
      </c>
      <c r="J150" s="111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s="6" customFormat="1" ht="15.6" customHeight="1">
      <c r="A151" s="135" t="s">
        <v>53</v>
      </c>
      <c r="B151" s="136"/>
      <c r="C151" s="50">
        <v>2019</v>
      </c>
      <c r="D151" s="51">
        <f>D122+D136+D148+D139</f>
        <v>4039.3197599999999</v>
      </c>
      <c r="E151" s="52">
        <f t="shared" ref="E151:G151" si="34">E122+E136+E148+E139</f>
        <v>0</v>
      </c>
      <c r="F151" s="52">
        <f t="shared" si="34"/>
        <v>1110.0999999999999</v>
      </c>
      <c r="G151" s="52">
        <f t="shared" si="34"/>
        <v>710.1</v>
      </c>
      <c r="H151" s="52">
        <f>H122+H136+H148+H139+H142</f>
        <v>2219.11976</v>
      </c>
      <c r="I151" s="52">
        <f>I122+I136+I148+I139</f>
        <v>0</v>
      </c>
      <c r="J151" s="133"/>
    </row>
    <row r="152" spans="1:24" s="6" customFormat="1" ht="15.6" customHeight="1">
      <c r="A152" s="137"/>
      <c r="B152" s="138"/>
      <c r="C152" s="16">
        <v>2020</v>
      </c>
      <c r="D152" s="8">
        <f>D123+D137+D140+D149+D143+D146</f>
        <v>4030.9583000000002</v>
      </c>
      <c r="E152" s="53">
        <f>E123+E137+E140+E149</f>
        <v>0</v>
      </c>
      <c r="F152" s="53">
        <f>F123+F137+F140+F149</f>
        <v>762.49434000000008</v>
      </c>
      <c r="G152" s="53">
        <f>G123+G137+G140+G149</f>
        <v>0</v>
      </c>
      <c r="H152" s="53">
        <f>H123+H137+H140+H149+H143</f>
        <v>3268.46396</v>
      </c>
      <c r="I152" s="53">
        <f>I123+I137+I140+I149</f>
        <v>0</v>
      </c>
      <c r="J152" s="133"/>
    </row>
    <row r="153" spans="1:24" s="6" customFormat="1" ht="15.6" customHeight="1" thickBot="1">
      <c r="A153" s="137"/>
      <c r="B153" s="138"/>
      <c r="C153" s="54">
        <v>2021</v>
      </c>
      <c r="D153" s="55">
        <f>D127+D138+D141+D150+D144+D147</f>
        <v>5638.4943899999998</v>
      </c>
      <c r="E153" s="56">
        <f t="shared" ref="E153:G153" si="35">E127+E138+E141+E150</f>
        <v>0</v>
      </c>
      <c r="F153" s="56">
        <f>F127+F138+F141+F150</f>
        <v>1135.8999999999999</v>
      </c>
      <c r="G153" s="56">
        <f t="shared" si="35"/>
        <v>0</v>
      </c>
      <c r="H153" s="56">
        <f>H127+H138+H141+H150+H144+H147</f>
        <v>4502.5943900000002</v>
      </c>
      <c r="I153" s="56">
        <f>I127+I138+I141+I150</f>
        <v>0</v>
      </c>
      <c r="J153" s="134"/>
    </row>
    <row r="154" spans="1:24" s="6" customFormat="1" ht="43.15" customHeight="1" thickBot="1">
      <c r="A154" s="132" t="s">
        <v>68</v>
      </c>
      <c r="B154" s="175"/>
      <c r="C154" s="57" t="s">
        <v>65</v>
      </c>
      <c r="D154" s="58">
        <f>D151+D152+D153</f>
        <v>13708.77245</v>
      </c>
      <c r="E154" s="58">
        <f t="shared" ref="E154:I154" si="36">E151+E152+E153</f>
        <v>0</v>
      </c>
      <c r="F154" s="58">
        <f t="shared" si="36"/>
        <v>3008.4943400000002</v>
      </c>
      <c r="G154" s="58">
        <f t="shared" si="36"/>
        <v>710.1</v>
      </c>
      <c r="H154" s="58">
        <f t="shared" ref="H154" si="37">H151+H152+H153</f>
        <v>9990.1781100000007</v>
      </c>
      <c r="I154" s="59">
        <f t="shared" si="36"/>
        <v>0</v>
      </c>
      <c r="J154" s="93"/>
    </row>
    <row r="155" spans="1:24" s="6" customFormat="1" ht="15.6" customHeight="1" thickBot="1">
      <c r="A155" s="115" t="s">
        <v>16</v>
      </c>
      <c r="B155" s="116"/>
      <c r="C155" s="117"/>
      <c r="D155" s="117"/>
      <c r="E155" s="117"/>
      <c r="F155" s="117"/>
      <c r="G155" s="117"/>
      <c r="H155" s="117"/>
      <c r="I155" s="117"/>
      <c r="J155" s="11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s="6" customFormat="1" ht="15.6" customHeight="1">
      <c r="A156" s="112">
        <v>1</v>
      </c>
      <c r="B156" s="122" t="s">
        <v>35</v>
      </c>
      <c r="C156" s="64">
        <v>2019</v>
      </c>
      <c r="D156" s="21">
        <f>E156+F156+G156+I156+H156</f>
        <v>5</v>
      </c>
      <c r="E156" s="21">
        <v>0</v>
      </c>
      <c r="F156" s="21">
        <v>0</v>
      </c>
      <c r="G156" s="21">
        <v>0</v>
      </c>
      <c r="H156" s="21">
        <v>5</v>
      </c>
      <c r="I156" s="65">
        <v>0</v>
      </c>
      <c r="J156" s="109" t="s">
        <v>11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s="6" customFormat="1" ht="15.6" customHeight="1">
      <c r="A157" s="113"/>
      <c r="B157" s="123"/>
      <c r="C157" s="66">
        <v>2020</v>
      </c>
      <c r="D157" s="13">
        <f>E157+F157+G157+I157+H157</f>
        <v>3.8676499999999998</v>
      </c>
      <c r="E157" s="13">
        <v>0</v>
      </c>
      <c r="F157" s="13">
        <v>0</v>
      </c>
      <c r="G157" s="13">
        <v>0</v>
      </c>
      <c r="H157" s="13">
        <v>3.8676499999999998</v>
      </c>
      <c r="I157" s="67">
        <v>0</v>
      </c>
      <c r="J157" s="110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s="6" customFormat="1" ht="21" customHeight="1" thickBot="1">
      <c r="A158" s="114"/>
      <c r="B158" s="124"/>
      <c r="C158" s="68">
        <v>2021</v>
      </c>
      <c r="D158" s="22">
        <f t="shared" ref="D158:D209" si="38">E158+F158+G158+I158+H158</f>
        <v>5.2890800000000002</v>
      </c>
      <c r="E158" s="22">
        <v>0</v>
      </c>
      <c r="F158" s="22">
        <v>0</v>
      </c>
      <c r="G158" s="22">
        <v>0</v>
      </c>
      <c r="H158" s="22">
        <v>5.2890800000000002</v>
      </c>
      <c r="I158" s="69">
        <v>0</v>
      </c>
      <c r="J158" s="111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s="6" customFormat="1" ht="15.6" customHeight="1">
      <c r="A159" s="112">
        <v>2</v>
      </c>
      <c r="B159" s="122" t="s">
        <v>36</v>
      </c>
      <c r="C159" s="64">
        <v>2019</v>
      </c>
      <c r="D159" s="21">
        <f t="shared" si="38"/>
        <v>322</v>
      </c>
      <c r="E159" s="21">
        <v>0</v>
      </c>
      <c r="F159" s="21">
        <v>0</v>
      </c>
      <c r="G159" s="21">
        <v>0</v>
      </c>
      <c r="H159" s="21">
        <v>322</v>
      </c>
      <c r="I159" s="65">
        <v>0</v>
      </c>
      <c r="J159" s="109" t="s">
        <v>11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s="6" customFormat="1" ht="15.6" customHeight="1">
      <c r="A160" s="113"/>
      <c r="B160" s="123"/>
      <c r="C160" s="66">
        <v>2020</v>
      </c>
      <c r="D160" s="13">
        <f t="shared" si="38"/>
        <v>0</v>
      </c>
      <c r="E160" s="13">
        <v>0</v>
      </c>
      <c r="F160" s="13">
        <v>0</v>
      </c>
      <c r="G160" s="13">
        <v>0</v>
      </c>
      <c r="H160" s="13">
        <v>0</v>
      </c>
      <c r="I160" s="67">
        <v>0</v>
      </c>
      <c r="J160" s="110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s="6" customFormat="1" ht="20.25" customHeight="1" thickBot="1">
      <c r="A161" s="114"/>
      <c r="B161" s="124"/>
      <c r="C161" s="68">
        <v>2021</v>
      </c>
      <c r="D161" s="22">
        <f t="shared" si="38"/>
        <v>0</v>
      </c>
      <c r="E161" s="22">
        <v>0</v>
      </c>
      <c r="F161" s="22">
        <v>0</v>
      </c>
      <c r="G161" s="22">
        <v>0</v>
      </c>
      <c r="H161" s="22">
        <v>0</v>
      </c>
      <c r="I161" s="69">
        <v>0</v>
      </c>
      <c r="J161" s="111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s="6" customFormat="1" ht="15.6" customHeight="1">
      <c r="A162" s="112">
        <v>3</v>
      </c>
      <c r="B162" s="122" t="s">
        <v>82</v>
      </c>
      <c r="C162" s="64">
        <v>2019</v>
      </c>
      <c r="D162" s="21">
        <f t="shared" si="38"/>
        <v>0</v>
      </c>
      <c r="E162" s="21">
        <v>0</v>
      </c>
      <c r="F162" s="21">
        <v>0</v>
      </c>
      <c r="G162" s="21">
        <v>0</v>
      </c>
      <c r="H162" s="21">
        <v>0</v>
      </c>
      <c r="I162" s="65">
        <v>0</v>
      </c>
      <c r="J162" s="109" t="s">
        <v>11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s="6" customFormat="1" ht="15.6" customHeight="1">
      <c r="A163" s="113"/>
      <c r="B163" s="123"/>
      <c r="C163" s="66">
        <v>2020</v>
      </c>
      <c r="D163" s="13">
        <f t="shared" si="38"/>
        <v>349</v>
      </c>
      <c r="E163" s="13">
        <v>0</v>
      </c>
      <c r="F163" s="13">
        <v>0</v>
      </c>
      <c r="G163" s="13">
        <v>0</v>
      </c>
      <c r="H163" s="13">
        <v>349</v>
      </c>
      <c r="I163" s="67">
        <v>0</v>
      </c>
      <c r="J163" s="110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s="6" customFormat="1" ht="34.9" customHeight="1" thickBot="1">
      <c r="A164" s="114"/>
      <c r="B164" s="124"/>
      <c r="C164" s="68">
        <v>2021</v>
      </c>
      <c r="D164" s="22">
        <f t="shared" si="38"/>
        <v>354</v>
      </c>
      <c r="E164" s="22">
        <v>0</v>
      </c>
      <c r="F164" s="22">
        <v>0</v>
      </c>
      <c r="G164" s="22">
        <v>0</v>
      </c>
      <c r="H164" s="22">
        <v>354</v>
      </c>
      <c r="I164" s="69">
        <v>0</v>
      </c>
      <c r="J164" s="111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s="6" customFormat="1" ht="15.6" customHeight="1">
      <c r="A165" s="112">
        <v>4</v>
      </c>
      <c r="B165" s="122" t="s">
        <v>37</v>
      </c>
      <c r="C165" s="64">
        <v>2019</v>
      </c>
      <c r="D165" s="21">
        <f t="shared" si="38"/>
        <v>12.8</v>
      </c>
      <c r="E165" s="21">
        <v>0</v>
      </c>
      <c r="F165" s="21">
        <v>0</v>
      </c>
      <c r="G165" s="21">
        <v>0</v>
      </c>
      <c r="H165" s="21">
        <v>12.8</v>
      </c>
      <c r="I165" s="65">
        <v>0</v>
      </c>
      <c r="J165" s="109" t="s">
        <v>11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s="6" customFormat="1" ht="15.6" customHeight="1">
      <c r="A166" s="113"/>
      <c r="B166" s="123"/>
      <c r="C166" s="66">
        <v>2020</v>
      </c>
      <c r="D166" s="13">
        <f t="shared" si="38"/>
        <v>13.3</v>
      </c>
      <c r="E166" s="13">
        <v>0</v>
      </c>
      <c r="F166" s="13">
        <v>0</v>
      </c>
      <c r="G166" s="13">
        <v>0</v>
      </c>
      <c r="H166" s="13">
        <v>13.3</v>
      </c>
      <c r="I166" s="67">
        <v>0</v>
      </c>
      <c r="J166" s="110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s="6" customFormat="1" ht="26.25" customHeight="1" thickBot="1">
      <c r="A167" s="114"/>
      <c r="B167" s="124"/>
      <c r="C167" s="68">
        <v>2021</v>
      </c>
      <c r="D167" s="22">
        <f t="shared" si="38"/>
        <v>18.7</v>
      </c>
      <c r="E167" s="22">
        <v>0</v>
      </c>
      <c r="F167" s="22">
        <v>0</v>
      </c>
      <c r="G167" s="22">
        <v>0</v>
      </c>
      <c r="H167" s="22">
        <v>18.7</v>
      </c>
      <c r="I167" s="69">
        <v>0</v>
      </c>
      <c r="J167" s="111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s="6" customFormat="1" ht="15.6" customHeight="1">
      <c r="A168" s="112">
        <v>5</v>
      </c>
      <c r="B168" s="122" t="s">
        <v>38</v>
      </c>
      <c r="C168" s="64">
        <v>2019</v>
      </c>
      <c r="D168" s="21">
        <f t="shared" si="38"/>
        <v>39.9</v>
      </c>
      <c r="E168" s="21">
        <v>0</v>
      </c>
      <c r="F168" s="21">
        <v>0</v>
      </c>
      <c r="G168" s="21">
        <v>0</v>
      </c>
      <c r="H168" s="21">
        <v>39.9</v>
      </c>
      <c r="I168" s="65">
        <v>0</v>
      </c>
      <c r="J168" s="109" t="s">
        <v>11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s="6" customFormat="1" ht="15.6" customHeight="1">
      <c r="A169" s="113"/>
      <c r="B169" s="123"/>
      <c r="C169" s="66">
        <v>2020</v>
      </c>
      <c r="D169" s="13">
        <f t="shared" si="38"/>
        <v>39.9</v>
      </c>
      <c r="E169" s="13">
        <v>0</v>
      </c>
      <c r="F169" s="13">
        <v>0</v>
      </c>
      <c r="G169" s="13">
        <v>0</v>
      </c>
      <c r="H169" s="13">
        <v>39.9</v>
      </c>
      <c r="I169" s="67">
        <v>0</v>
      </c>
      <c r="J169" s="110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s="6" customFormat="1" ht="15.6" customHeight="1" thickBot="1">
      <c r="A170" s="114"/>
      <c r="B170" s="124"/>
      <c r="C170" s="68">
        <v>2021</v>
      </c>
      <c r="D170" s="22">
        <f t="shared" si="38"/>
        <v>36.72</v>
      </c>
      <c r="E170" s="22">
        <v>0</v>
      </c>
      <c r="F170" s="22">
        <v>0</v>
      </c>
      <c r="G170" s="22">
        <v>0</v>
      </c>
      <c r="H170" s="22">
        <v>36.72</v>
      </c>
      <c r="I170" s="69">
        <v>0</v>
      </c>
      <c r="J170" s="111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s="6" customFormat="1" ht="15.6" customHeight="1">
      <c r="A171" s="112">
        <v>6</v>
      </c>
      <c r="B171" s="122" t="s">
        <v>39</v>
      </c>
      <c r="C171" s="64">
        <v>2019</v>
      </c>
      <c r="D171" s="21">
        <f t="shared" si="38"/>
        <v>0</v>
      </c>
      <c r="E171" s="21">
        <v>0</v>
      </c>
      <c r="F171" s="21">
        <v>0</v>
      </c>
      <c r="G171" s="21">
        <v>0</v>
      </c>
      <c r="H171" s="21">
        <v>0</v>
      </c>
      <c r="I171" s="65">
        <v>0</v>
      </c>
      <c r="J171" s="109" t="s">
        <v>11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s="6" customFormat="1" ht="15.6" customHeight="1">
      <c r="A172" s="113"/>
      <c r="B172" s="123"/>
      <c r="C172" s="66">
        <v>2020</v>
      </c>
      <c r="D172" s="13">
        <f t="shared" si="38"/>
        <v>0</v>
      </c>
      <c r="E172" s="13">
        <v>0</v>
      </c>
      <c r="F172" s="13">
        <v>0</v>
      </c>
      <c r="G172" s="13">
        <v>0</v>
      </c>
      <c r="H172" s="13">
        <v>0</v>
      </c>
      <c r="I172" s="67">
        <v>0</v>
      </c>
      <c r="J172" s="110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s="6" customFormat="1" ht="15.6" customHeight="1" thickBot="1">
      <c r="A173" s="114"/>
      <c r="B173" s="124"/>
      <c r="C173" s="68">
        <v>2021</v>
      </c>
      <c r="D173" s="22">
        <f t="shared" si="38"/>
        <v>1</v>
      </c>
      <c r="E173" s="22">
        <v>0</v>
      </c>
      <c r="F173" s="22">
        <v>0</v>
      </c>
      <c r="G173" s="22">
        <v>0</v>
      </c>
      <c r="H173" s="22">
        <v>1</v>
      </c>
      <c r="I173" s="69">
        <v>0</v>
      </c>
      <c r="J173" s="111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s="6" customFormat="1" ht="15.6" customHeight="1">
      <c r="A174" s="112">
        <v>7</v>
      </c>
      <c r="B174" s="122" t="s">
        <v>40</v>
      </c>
      <c r="C174" s="64">
        <v>2019</v>
      </c>
      <c r="D174" s="21">
        <f t="shared" si="38"/>
        <v>156.95999999999998</v>
      </c>
      <c r="E174" s="21">
        <v>0</v>
      </c>
      <c r="F174" s="21">
        <v>0</v>
      </c>
      <c r="G174" s="21">
        <v>50</v>
      </c>
      <c r="H174" s="21">
        <v>106.96</v>
      </c>
      <c r="I174" s="65">
        <v>0</v>
      </c>
      <c r="J174" s="109" t="s">
        <v>11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s="6" customFormat="1" ht="15.6" customHeight="1">
      <c r="A175" s="113"/>
      <c r="B175" s="123"/>
      <c r="C175" s="66">
        <v>2020</v>
      </c>
      <c r="D175" s="13">
        <f t="shared" si="38"/>
        <v>161.27789000000001</v>
      </c>
      <c r="E175" s="13">
        <v>0</v>
      </c>
      <c r="F175" s="13">
        <v>0</v>
      </c>
      <c r="G175" s="13">
        <v>17.607579999999999</v>
      </c>
      <c r="H175" s="13">
        <v>143.67031</v>
      </c>
      <c r="I175" s="67">
        <v>0</v>
      </c>
      <c r="J175" s="110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s="6" customFormat="1" ht="15.6" customHeight="1" thickBot="1">
      <c r="A176" s="114"/>
      <c r="B176" s="124"/>
      <c r="C176" s="68">
        <v>2021</v>
      </c>
      <c r="D176" s="22">
        <f t="shared" si="38"/>
        <v>176.5</v>
      </c>
      <c r="E176" s="22">
        <v>0</v>
      </c>
      <c r="F176" s="22">
        <v>0</v>
      </c>
      <c r="G176" s="22">
        <v>0</v>
      </c>
      <c r="H176" s="22">
        <v>176.5</v>
      </c>
      <c r="I176" s="69">
        <v>0</v>
      </c>
      <c r="J176" s="111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s="6" customFormat="1" ht="15.6" customHeight="1">
      <c r="A177" s="112">
        <v>8</v>
      </c>
      <c r="B177" s="122" t="s">
        <v>41</v>
      </c>
      <c r="C177" s="64">
        <v>2019</v>
      </c>
      <c r="D177" s="21">
        <f t="shared" si="38"/>
        <v>10</v>
      </c>
      <c r="E177" s="21">
        <v>0</v>
      </c>
      <c r="F177" s="21">
        <v>0</v>
      </c>
      <c r="G177" s="21">
        <v>0</v>
      </c>
      <c r="H177" s="21">
        <v>10</v>
      </c>
      <c r="I177" s="65">
        <v>0</v>
      </c>
      <c r="J177" s="109" t="s">
        <v>11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s="6" customFormat="1" ht="15.6" customHeight="1">
      <c r="A178" s="113"/>
      <c r="B178" s="123"/>
      <c r="C178" s="66">
        <v>2020</v>
      </c>
      <c r="D178" s="13">
        <f t="shared" si="38"/>
        <v>10</v>
      </c>
      <c r="E178" s="13">
        <v>0</v>
      </c>
      <c r="F178" s="13">
        <v>0</v>
      </c>
      <c r="G178" s="13">
        <v>0</v>
      </c>
      <c r="H178" s="13">
        <v>10</v>
      </c>
      <c r="I178" s="67">
        <v>0</v>
      </c>
      <c r="J178" s="110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s="6" customFormat="1" ht="15.6" customHeight="1" thickBot="1">
      <c r="A179" s="114"/>
      <c r="B179" s="124"/>
      <c r="C179" s="68">
        <v>2021</v>
      </c>
      <c r="D179" s="22">
        <f t="shared" si="38"/>
        <v>10</v>
      </c>
      <c r="E179" s="22">
        <v>0</v>
      </c>
      <c r="F179" s="22">
        <v>0</v>
      </c>
      <c r="G179" s="22">
        <v>0</v>
      </c>
      <c r="H179" s="22">
        <v>10</v>
      </c>
      <c r="I179" s="69">
        <v>0</v>
      </c>
      <c r="J179" s="111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s="6" customFormat="1" ht="15.6" customHeight="1">
      <c r="A180" s="112">
        <v>9</v>
      </c>
      <c r="B180" s="122" t="s">
        <v>42</v>
      </c>
      <c r="C180" s="64">
        <v>2019</v>
      </c>
      <c r="D180" s="21">
        <f t="shared" si="38"/>
        <v>143.19999999999999</v>
      </c>
      <c r="E180" s="21">
        <v>143.19999999999999</v>
      </c>
      <c r="F180" s="21">
        <v>0</v>
      </c>
      <c r="G180" s="21">
        <v>0</v>
      </c>
      <c r="H180" s="21">
        <v>0</v>
      </c>
      <c r="I180" s="65">
        <v>0</v>
      </c>
      <c r="J180" s="109" t="s">
        <v>11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s="6" customFormat="1" ht="15.6" customHeight="1">
      <c r="A181" s="113"/>
      <c r="B181" s="123"/>
      <c r="C181" s="66">
        <v>2020</v>
      </c>
      <c r="D181" s="13">
        <f t="shared" si="38"/>
        <v>157.69999999999999</v>
      </c>
      <c r="E181" s="13">
        <v>157.69999999999999</v>
      </c>
      <c r="F181" s="13">
        <v>0</v>
      </c>
      <c r="G181" s="13">
        <v>0</v>
      </c>
      <c r="H181" s="13">
        <v>0</v>
      </c>
      <c r="I181" s="67">
        <v>0</v>
      </c>
      <c r="J181" s="110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s="6" customFormat="1" ht="15.6" customHeight="1" thickBot="1">
      <c r="A182" s="114"/>
      <c r="B182" s="124"/>
      <c r="C182" s="68">
        <v>2021</v>
      </c>
      <c r="D182" s="22">
        <f t="shared" si="38"/>
        <v>153</v>
      </c>
      <c r="E182" s="22">
        <v>153</v>
      </c>
      <c r="F182" s="22">
        <v>0</v>
      </c>
      <c r="G182" s="22">
        <v>0</v>
      </c>
      <c r="H182" s="22">
        <v>0</v>
      </c>
      <c r="I182" s="69">
        <v>0</v>
      </c>
      <c r="J182" s="111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s="6" customFormat="1" ht="15.6" customHeight="1">
      <c r="A183" s="112">
        <v>10</v>
      </c>
      <c r="B183" s="122" t="s">
        <v>43</v>
      </c>
      <c r="C183" s="64">
        <v>2019</v>
      </c>
      <c r="D183" s="21">
        <f t="shared" si="38"/>
        <v>3.52</v>
      </c>
      <c r="E183" s="21">
        <v>0</v>
      </c>
      <c r="F183" s="21">
        <v>3.52</v>
      </c>
      <c r="G183" s="21">
        <v>0</v>
      </c>
      <c r="H183" s="21">
        <v>0</v>
      </c>
      <c r="I183" s="65">
        <v>0</v>
      </c>
      <c r="J183" s="109" t="s">
        <v>11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s="6" customFormat="1" ht="15.6" customHeight="1">
      <c r="A184" s="113"/>
      <c r="B184" s="123"/>
      <c r="C184" s="66">
        <v>2020</v>
      </c>
      <c r="D184" s="13">
        <f t="shared" si="38"/>
        <v>3.52</v>
      </c>
      <c r="E184" s="13">
        <v>0</v>
      </c>
      <c r="F184" s="13">
        <v>3.52</v>
      </c>
      <c r="G184" s="13">
        <v>0</v>
      </c>
      <c r="H184" s="13">
        <v>0</v>
      </c>
      <c r="I184" s="67">
        <v>0</v>
      </c>
      <c r="J184" s="110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s="6" customFormat="1" ht="19.149999999999999" customHeight="1" thickBot="1">
      <c r="A185" s="114"/>
      <c r="B185" s="124"/>
      <c r="C185" s="68">
        <v>2021</v>
      </c>
      <c r="D185" s="22">
        <f t="shared" si="38"/>
        <v>3.52</v>
      </c>
      <c r="E185" s="22">
        <v>0</v>
      </c>
      <c r="F185" s="22">
        <v>3.52</v>
      </c>
      <c r="G185" s="22">
        <v>0</v>
      </c>
      <c r="H185" s="22">
        <v>0</v>
      </c>
      <c r="I185" s="69">
        <v>0</v>
      </c>
      <c r="J185" s="111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s="6" customFormat="1" ht="15.6" customHeight="1">
      <c r="A186" s="112">
        <v>11</v>
      </c>
      <c r="B186" s="122" t="s">
        <v>44</v>
      </c>
      <c r="C186" s="64">
        <v>2019</v>
      </c>
      <c r="D186" s="21">
        <f t="shared" si="38"/>
        <v>112.5</v>
      </c>
      <c r="E186" s="21">
        <v>0</v>
      </c>
      <c r="F186" s="21">
        <v>0</v>
      </c>
      <c r="G186" s="21">
        <v>0</v>
      </c>
      <c r="H186" s="21">
        <v>112.5</v>
      </c>
      <c r="I186" s="65">
        <v>0</v>
      </c>
      <c r="J186" s="109" t="s">
        <v>11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s="6" customFormat="1" ht="15.6" customHeight="1">
      <c r="A187" s="113"/>
      <c r="B187" s="123"/>
      <c r="C187" s="66">
        <v>2020</v>
      </c>
      <c r="D187" s="13">
        <f t="shared" si="38"/>
        <v>95.54</v>
      </c>
      <c r="E187" s="13">
        <v>0</v>
      </c>
      <c r="F187" s="13">
        <v>0</v>
      </c>
      <c r="G187" s="13">
        <v>0</v>
      </c>
      <c r="H187" s="13">
        <v>95.54</v>
      </c>
      <c r="I187" s="67">
        <v>0</v>
      </c>
      <c r="J187" s="110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s="6" customFormat="1" ht="15.6" customHeight="1" thickBot="1">
      <c r="A188" s="114"/>
      <c r="B188" s="124"/>
      <c r="C188" s="68">
        <v>2021</v>
      </c>
      <c r="D188" s="22">
        <f t="shared" si="38"/>
        <v>90.1</v>
      </c>
      <c r="E188" s="22">
        <v>0</v>
      </c>
      <c r="F188" s="22">
        <v>0</v>
      </c>
      <c r="G188" s="22">
        <v>0</v>
      </c>
      <c r="H188" s="22">
        <v>90.1</v>
      </c>
      <c r="I188" s="69">
        <v>0</v>
      </c>
      <c r="J188" s="111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s="6" customFormat="1" ht="15.6" customHeight="1">
      <c r="A189" s="112">
        <v>12</v>
      </c>
      <c r="B189" s="122" t="s">
        <v>45</v>
      </c>
      <c r="C189" s="64">
        <v>2019</v>
      </c>
      <c r="D189" s="21">
        <f t="shared" si="38"/>
        <v>5341.6691300000002</v>
      </c>
      <c r="E189" s="21">
        <v>0</v>
      </c>
      <c r="F189" s="21">
        <v>0</v>
      </c>
      <c r="G189" s="21">
        <v>105.7</v>
      </c>
      <c r="H189" s="21">
        <v>5235.9691300000004</v>
      </c>
      <c r="I189" s="65">
        <v>0</v>
      </c>
      <c r="J189" s="109" t="s">
        <v>11</v>
      </c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s="6" customFormat="1" ht="15.6" customHeight="1">
      <c r="A190" s="113"/>
      <c r="B190" s="123"/>
      <c r="C190" s="66">
        <v>2020</v>
      </c>
      <c r="D190" s="13">
        <f t="shared" si="38"/>
        <v>6075.1</v>
      </c>
      <c r="E190" s="13">
        <v>0</v>
      </c>
      <c r="F190" s="13">
        <v>0</v>
      </c>
      <c r="G190" s="13">
        <v>0</v>
      </c>
      <c r="H190" s="13">
        <v>6075.1</v>
      </c>
      <c r="I190" s="67">
        <v>0</v>
      </c>
      <c r="J190" s="110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s="6" customFormat="1" ht="15.6" customHeight="1" thickBot="1">
      <c r="A191" s="114"/>
      <c r="B191" s="124"/>
      <c r="C191" s="68">
        <v>2021</v>
      </c>
      <c r="D191" s="22">
        <f t="shared" si="38"/>
        <v>6246.5</v>
      </c>
      <c r="E191" s="22">
        <v>0</v>
      </c>
      <c r="F191" s="22">
        <v>0</v>
      </c>
      <c r="G191" s="22">
        <v>0</v>
      </c>
      <c r="H191" s="22">
        <v>6246.5</v>
      </c>
      <c r="I191" s="69">
        <v>0</v>
      </c>
      <c r="J191" s="111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s="6" customFormat="1" ht="15.6" customHeight="1">
      <c r="A192" s="112">
        <v>13</v>
      </c>
      <c r="B192" s="122" t="s">
        <v>46</v>
      </c>
      <c r="C192" s="64">
        <v>2019</v>
      </c>
      <c r="D192" s="21">
        <f t="shared" si="38"/>
        <v>6.1</v>
      </c>
      <c r="E192" s="21">
        <v>0</v>
      </c>
      <c r="F192" s="21">
        <v>0</v>
      </c>
      <c r="G192" s="21">
        <v>0</v>
      </c>
      <c r="H192" s="21">
        <v>6.1</v>
      </c>
      <c r="I192" s="65">
        <v>0</v>
      </c>
      <c r="J192" s="109" t="s">
        <v>11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s="6" customFormat="1" ht="15.6" customHeight="1">
      <c r="A193" s="113"/>
      <c r="B193" s="123"/>
      <c r="C193" s="66">
        <v>2020</v>
      </c>
      <c r="D193" s="13">
        <f t="shared" si="38"/>
        <v>3</v>
      </c>
      <c r="E193" s="13">
        <v>0</v>
      </c>
      <c r="F193" s="13">
        <v>0</v>
      </c>
      <c r="G193" s="13">
        <v>0</v>
      </c>
      <c r="H193" s="13">
        <v>3</v>
      </c>
      <c r="I193" s="67">
        <v>0</v>
      </c>
      <c r="J193" s="110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s="6" customFormat="1" ht="15.6" customHeight="1" thickBot="1">
      <c r="A194" s="114"/>
      <c r="B194" s="124"/>
      <c r="C194" s="68">
        <v>2021</v>
      </c>
      <c r="D194" s="22">
        <f t="shared" si="38"/>
        <v>2.7</v>
      </c>
      <c r="E194" s="22">
        <v>0</v>
      </c>
      <c r="F194" s="22">
        <v>0</v>
      </c>
      <c r="G194" s="22">
        <v>0</v>
      </c>
      <c r="H194" s="22">
        <v>2.7</v>
      </c>
      <c r="I194" s="69">
        <v>0</v>
      </c>
      <c r="J194" s="111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s="6" customFormat="1" ht="15.6" customHeight="1">
      <c r="A195" s="112">
        <v>14</v>
      </c>
      <c r="B195" s="122" t="s">
        <v>47</v>
      </c>
      <c r="C195" s="64">
        <v>2019</v>
      </c>
      <c r="D195" s="21">
        <f t="shared" si="38"/>
        <v>401.9</v>
      </c>
      <c r="E195" s="21">
        <v>0</v>
      </c>
      <c r="F195" s="21">
        <v>0</v>
      </c>
      <c r="G195" s="21">
        <v>0</v>
      </c>
      <c r="H195" s="21">
        <v>401.9</v>
      </c>
      <c r="I195" s="65">
        <v>0</v>
      </c>
      <c r="J195" s="109" t="s">
        <v>11</v>
      </c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s="6" customFormat="1" ht="15.6" customHeight="1">
      <c r="A196" s="113"/>
      <c r="B196" s="123"/>
      <c r="C196" s="66">
        <v>2020</v>
      </c>
      <c r="D196" s="13">
        <f t="shared" si="38"/>
        <v>301.3</v>
      </c>
      <c r="E196" s="13">
        <v>0</v>
      </c>
      <c r="F196" s="13">
        <v>0</v>
      </c>
      <c r="G196" s="13">
        <v>0</v>
      </c>
      <c r="H196" s="13">
        <v>301.3</v>
      </c>
      <c r="I196" s="67">
        <v>0</v>
      </c>
      <c r="J196" s="110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s="6" customFormat="1" ht="15.6" customHeight="1" thickBot="1">
      <c r="A197" s="114"/>
      <c r="B197" s="124"/>
      <c r="C197" s="68">
        <v>2021</v>
      </c>
      <c r="D197" s="22">
        <f t="shared" si="38"/>
        <v>293.60000000000002</v>
      </c>
      <c r="E197" s="22">
        <v>0</v>
      </c>
      <c r="F197" s="22">
        <v>0</v>
      </c>
      <c r="G197" s="22">
        <v>0</v>
      </c>
      <c r="H197" s="22">
        <v>293.60000000000002</v>
      </c>
      <c r="I197" s="69">
        <v>0</v>
      </c>
      <c r="J197" s="111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s="6" customFormat="1" ht="15.6" customHeight="1">
      <c r="A198" s="112">
        <v>15</v>
      </c>
      <c r="B198" s="122" t="s">
        <v>48</v>
      </c>
      <c r="C198" s="64">
        <v>2019</v>
      </c>
      <c r="D198" s="21">
        <f t="shared" si="38"/>
        <v>200</v>
      </c>
      <c r="E198" s="21">
        <v>0</v>
      </c>
      <c r="F198" s="21">
        <v>0</v>
      </c>
      <c r="G198" s="21">
        <v>0</v>
      </c>
      <c r="H198" s="21">
        <v>200</v>
      </c>
      <c r="I198" s="65">
        <v>0</v>
      </c>
      <c r="J198" s="109" t="s">
        <v>11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s="6" customFormat="1" ht="15.6" customHeight="1">
      <c r="A199" s="113"/>
      <c r="B199" s="123"/>
      <c r="C199" s="66">
        <v>2020</v>
      </c>
      <c r="D199" s="13">
        <f t="shared" si="38"/>
        <v>0</v>
      </c>
      <c r="E199" s="13">
        <v>0</v>
      </c>
      <c r="F199" s="13">
        <v>0</v>
      </c>
      <c r="G199" s="13">
        <v>0</v>
      </c>
      <c r="H199" s="13">
        <v>0</v>
      </c>
      <c r="I199" s="67">
        <v>0</v>
      </c>
      <c r="J199" s="110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s="6" customFormat="1" ht="15.6" customHeight="1" thickBot="1">
      <c r="A200" s="114"/>
      <c r="B200" s="124"/>
      <c r="C200" s="68">
        <v>2021</v>
      </c>
      <c r="D200" s="22">
        <f t="shared" si="38"/>
        <v>0</v>
      </c>
      <c r="E200" s="22">
        <v>0</v>
      </c>
      <c r="F200" s="22">
        <v>0</v>
      </c>
      <c r="G200" s="22">
        <v>0</v>
      </c>
      <c r="H200" s="22">
        <v>0</v>
      </c>
      <c r="I200" s="69">
        <v>0</v>
      </c>
      <c r="J200" s="111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s="6" customFormat="1" ht="15.6" customHeight="1">
      <c r="A201" s="112">
        <v>16</v>
      </c>
      <c r="B201" s="122" t="s">
        <v>61</v>
      </c>
      <c r="C201" s="64">
        <v>2019</v>
      </c>
      <c r="D201" s="21">
        <f t="shared" si="38"/>
        <v>88.7</v>
      </c>
      <c r="E201" s="21">
        <v>0</v>
      </c>
      <c r="F201" s="21">
        <v>0</v>
      </c>
      <c r="G201" s="21">
        <v>88.7</v>
      </c>
      <c r="H201" s="21">
        <v>0</v>
      </c>
      <c r="I201" s="65">
        <v>0</v>
      </c>
      <c r="J201" s="109" t="s">
        <v>11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s="6" customFormat="1" ht="15.6" customHeight="1">
      <c r="A202" s="113"/>
      <c r="B202" s="123"/>
      <c r="C202" s="66">
        <v>2020</v>
      </c>
      <c r="D202" s="13">
        <f t="shared" si="38"/>
        <v>0</v>
      </c>
      <c r="E202" s="13">
        <v>0</v>
      </c>
      <c r="F202" s="13">
        <v>0</v>
      </c>
      <c r="G202" s="13">
        <v>0</v>
      </c>
      <c r="H202" s="13">
        <v>0</v>
      </c>
      <c r="I202" s="67">
        <v>0</v>
      </c>
      <c r="J202" s="110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s="6" customFormat="1" ht="34.5" customHeight="1" thickBot="1">
      <c r="A203" s="114"/>
      <c r="B203" s="124"/>
      <c r="C203" s="68">
        <v>2021</v>
      </c>
      <c r="D203" s="22">
        <f t="shared" si="38"/>
        <v>0</v>
      </c>
      <c r="E203" s="22">
        <v>0</v>
      </c>
      <c r="F203" s="22">
        <v>0</v>
      </c>
      <c r="G203" s="22">
        <v>0</v>
      </c>
      <c r="H203" s="22">
        <v>0</v>
      </c>
      <c r="I203" s="69">
        <v>0</v>
      </c>
      <c r="J203" s="111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s="6" customFormat="1" ht="19.5" customHeight="1">
      <c r="A204" s="112">
        <v>17</v>
      </c>
      <c r="B204" s="122" t="s">
        <v>120</v>
      </c>
      <c r="C204" s="64">
        <v>2019</v>
      </c>
      <c r="D204" s="21">
        <f t="shared" si="38"/>
        <v>73.962999999999994</v>
      </c>
      <c r="E204" s="21">
        <v>73.962999999999994</v>
      </c>
      <c r="F204" s="21">
        <v>0</v>
      </c>
      <c r="G204" s="21">
        <v>0</v>
      </c>
      <c r="H204" s="21">
        <v>0</v>
      </c>
      <c r="I204" s="65">
        <v>0</v>
      </c>
      <c r="J204" s="109" t="s">
        <v>11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s="6" customFormat="1" ht="17.25" customHeight="1">
      <c r="A205" s="113"/>
      <c r="B205" s="123"/>
      <c r="C205" s="66">
        <v>2020</v>
      </c>
      <c r="D205" s="13">
        <f t="shared" si="38"/>
        <v>0</v>
      </c>
      <c r="E205" s="13">
        <v>0</v>
      </c>
      <c r="F205" s="36">
        <v>0</v>
      </c>
      <c r="G205" s="13">
        <v>0</v>
      </c>
      <c r="H205" s="13">
        <v>0</v>
      </c>
      <c r="I205" s="67">
        <v>0</v>
      </c>
      <c r="J205" s="110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s="6" customFormat="1" ht="21" customHeight="1" thickBot="1">
      <c r="A206" s="114"/>
      <c r="B206" s="124"/>
      <c r="C206" s="68">
        <v>2021</v>
      </c>
      <c r="D206" s="22">
        <f t="shared" si="38"/>
        <v>0</v>
      </c>
      <c r="E206" s="22">
        <v>0</v>
      </c>
      <c r="F206" s="22">
        <v>0</v>
      </c>
      <c r="G206" s="22">
        <v>0</v>
      </c>
      <c r="H206" s="22">
        <v>0</v>
      </c>
      <c r="I206" s="69">
        <v>0</v>
      </c>
      <c r="J206" s="111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s="6" customFormat="1" ht="15.6" customHeight="1">
      <c r="A207" s="112">
        <v>18</v>
      </c>
      <c r="B207" s="122" t="s">
        <v>121</v>
      </c>
      <c r="C207" s="64">
        <v>2019</v>
      </c>
      <c r="D207" s="21">
        <f t="shared" si="38"/>
        <v>0</v>
      </c>
      <c r="E207" s="21">
        <v>0</v>
      </c>
      <c r="F207" s="21">
        <v>0</v>
      </c>
      <c r="G207" s="21">
        <v>0</v>
      </c>
      <c r="H207" s="21">
        <v>0</v>
      </c>
      <c r="I207" s="65">
        <v>0</v>
      </c>
      <c r="J207" s="109" t="s">
        <v>11</v>
      </c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s="6" customFormat="1" ht="15.6" customHeight="1">
      <c r="A208" s="113"/>
      <c r="B208" s="123"/>
      <c r="C208" s="66">
        <v>2020</v>
      </c>
      <c r="D208" s="13">
        <f t="shared" si="38"/>
        <v>50.884999999999998</v>
      </c>
      <c r="E208" s="13">
        <v>0</v>
      </c>
      <c r="F208" s="36">
        <v>50.884999999999998</v>
      </c>
      <c r="G208" s="13">
        <v>0</v>
      </c>
      <c r="H208" s="13">
        <v>0</v>
      </c>
      <c r="I208" s="67">
        <v>0</v>
      </c>
      <c r="J208" s="110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s="6" customFormat="1" ht="24.75" customHeight="1" thickBot="1">
      <c r="A209" s="114"/>
      <c r="B209" s="124"/>
      <c r="C209" s="68">
        <v>2021</v>
      </c>
      <c r="D209" s="22">
        <f t="shared" si="38"/>
        <v>0</v>
      </c>
      <c r="E209" s="22">
        <v>0</v>
      </c>
      <c r="F209" s="22">
        <v>0</v>
      </c>
      <c r="G209" s="22">
        <v>0</v>
      </c>
      <c r="H209" s="22">
        <v>0</v>
      </c>
      <c r="I209" s="69">
        <v>0</v>
      </c>
      <c r="J209" s="111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s="6" customFormat="1" ht="15.6" customHeight="1">
      <c r="A210" s="135" t="s">
        <v>54</v>
      </c>
      <c r="B210" s="136"/>
      <c r="C210" s="70">
        <v>2019</v>
      </c>
      <c r="D210" s="71">
        <f>D156+D159+D165+D168+D171+D174+D177+D180+D183+D186+D189+D192+D195+D198+D201+D207+D162+D204</f>
        <v>6918.2121299999999</v>
      </c>
      <c r="E210" s="71">
        <f>E156+E159+E165+E168+E171+E174+E177+E180+E183+E186+E189+E192+E195+E198+E207+E204</f>
        <v>217.16299999999998</v>
      </c>
      <c r="F210" s="71">
        <f>F156+F159+F165+F168+F171+F174+F177+F180+F183+F186+F189+F192+F195+F198+F201+F207</f>
        <v>3.52</v>
      </c>
      <c r="G210" s="71">
        <f>G156+G159+G165+G168+G171+G174+G177+G180+G183+G186+G189+G192+G195+G198+G201+G207</f>
        <v>244.39999999999998</v>
      </c>
      <c r="H210" s="71">
        <f>H156+H159+H165+H168+H171+H174+H177+H180+H183+H186+H189+H192+H195+H198+H201+H207+H162</f>
        <v>6453.1291300000003</v>
      </c>
      <c r="I210" s="72">
        <f>I156+I159+I165+I168+I171+I174+I177+I180+I183+I186+I189+I192+I195+I198+I201+I207+I162</f>
        <v>0</v>
      </c>
      <c r="J210" s="133"/>
    </row>
    <row r="211" spans="1:24" s="6" customFormat="1" ht="15.6" customHeight="1">
      <c r="A211" s="137"/>
      <c r="B211" s="138"/>
      <c r="C211" s="73">
        <v>2020</v>
      </c>
      <c r="D211" s="14">
        <f>D157+D160+D166+D169+D172+D175+D178+D181+D184+D187+D190+D193+D196+D199+D163+D208</f>
        <v>7264.3905400000012</v>
      </c>
      <c r="E211" s="14">
        <f>E157+E160+E166+E169+E172+E175+E178+E181+E184+E187+E190+E193+E196+E199+E202+E205+E208</f>
        <v>157.69999999999999</v>
      </c>
      <c r="F211" s="14">
        <f>F157+F160+F166+F169+F172+F175+F178+F181+F184+F187+F190+F193+F196+F199+F202+F205+F208</f>
        <v>54.405000000000001</v>
      </c>
      <c r="G211" s="14">
        <f>G157+G160+G166+G169+G172+G175+G178+G181+G184+G187+G190+G193+G196+G199+G208</f>
        <v>17.607579999999999</v>
      </c>
      <c r="H211" s="14">
        <f>H157+H160+H166+H169+H172+H175+H178+H181+H184+H187+H190+H193+H196+H199+H163</f>
        <v>7034.6779600000009</v>
      </c>
      <c r="I211" s="74">
        <f>I157+I160+I166+I169+I172+I175+I178+I181+I184+I187+I190+I193+I196+I199+I163</f>
        <v>0</v>
      </c>
      <c r="J211" s="133"/>
    </row>
    <row r="212" spans="1:24" s="6" customFormat="1" ht="15.6" customHeight="1" thickBot="1">
      <c r="A212" s="137"/>
      <c r="B212" s="138"/>
      <c r="C212" s="75">
        <v>2021</v>
      </c>
      <c r="D212" s="76">
        <f>D158+D161+D167+D170+D173+D176+D179+D182+D185+D188+D191+D194+D197+D200+D164</f>
        <v>7391.6290799999997</v>
      </c>
      <c r="E212" s="76">
        <f t="shared" ref="E212:G212" si="39">E158+E161+E167+E170+E173+E176+E179+E182+E185+E188+E191+E194+E197+E200</f>
        <v>153</v>
      </c>
      <c r="F212" s="76">
        <f t="shared" si="39"/>
        <v>3.52</v>
      </c>
      <c r="G212" s="76">
        <f t="shared" si="39"/>
        <v>0</v>
      </c>
      <c r="H212" s="76">
        <f>H158+H161+H167+H170+H173+H176+H179+H182+H185+H188+H191+H194+H197+H200+H164</f>
        <v>7235.1090800000002</v>
      </c>
      <c r="I212" s="77">
        <f>I158+I161+I167+I170+I173+I176+I179+I182+I185+I188+I191+I194+I197+I200+I164</f>
        <v>0</v>
      </c>
      <c r="J212" s="134"/>
    </row>
    <row r="213" spans="1:24" s="6" customFormat="1" ht="30" customHeight="1" thickBot="1">
      <c r="A213" s="132" t="s">
        <v>69</v>
      </c>
      <c r="B213" s="175"/>
      <c r="C213" s="79" t="s">
        <v>65</v>
      </c>
      <c r="D213" s="80">
        <f>D210+D211+D212</f>
        <v>21574.231749999999</v>
      </c>
      <c r="E213" s="80">
        <f>E210+E211+E212</f>
        <v>527.86299999999994</v>
      </c>
      <c r="F213" s="80">
        <f t="shared" ref="F213:I213" si="40">F210+F211+F212</f>
        <v>61.445000000000007</v>
      </c>
      <c r="G213" s="80">
        <f t="shared" si="40"/>
        <v>262.00757999999996</v>
      </c>
      <c r="H213" s="80">
        <f t="shared" ref="H213" si="41">H210+H211+H212</f>
        <v>20722.916170000004</v>
      </c>
      <c r="I213" s="81">
        <f t="shared" si="40"/>
        <v>0</v>
      </c>
      <c r="J213" s="78"/>
    </row>
    <row r="214" spans="1:24" s="6" customFormat="1" ht="15.6" customHeight="1" thickBot="1">
      <c r="A214" s="115" t="s">
        <v>17</v>
      </c>
      <c r="B214" s="116"/>
      <c r="C214" s="117"/>
      <c r="D214" s="117"/>
      <c r="E214" s="117"/>
      <c r="F214" s="117"/>
      <c r="G214" s="117"/>
      <c r="H214" s="117"/>
      <c r="I214" s="117"/>
      <c r="J214" s="12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s="6" customFormat="1" ht="20.45" customHeight="1">
      <c r="A215" s="119">
        <v>1</v>
      </c>
      <c r="B215" s="125" t="s">
        <v>49</v>
      </c>
      <c r="C215" s="37">
        <v>2019</v>
      </c>
      <c r="D215" s="19">
        <f t="shared" ref="D215:D222" si="42">E215+F215+G215+I215</f>
        <v>99</v>
      </c>
      <c r="E215" s="19">
        <v>0</v>
      </c>
      <c r="F215" s="19">
        <v>0</v>
      </c>
      <c r="G215" s="19">
        <v>99</v>
      </c>
      <c r="H215" s="19">
        <v>0</v>
      </c>
      <c r="I215" s="38">
        <v>0</v>
      </c>
      <c r="J215" s="129" t="s">
        <v>11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s="6" customFormat="1" ht="20.45" customHeight="1">
      <c r="A216" s="120"/>
      <c r="B216" s="126"/>
      <c r="C216" s="102">
        <v>2020</v>
      </c>
      <c r="D216" s="27">
        <f t="shared" si="42"/>
        <v>0</v>
      </c>
      <c r="E216" s="27">
        <v>0</v>
      </c>
      <c r="F216" s="27">
        <v>0</v>
      </c>
      <c r="G216" s="27">
        <v>0</v>
      </c>
      <c r="H216" s="27">
        <v>0</v>
      </c>
      <c r="I216" s="39">
        <v>0</v>
      </c>
      <c r="J216" s="110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s="6" customFormat="1" ht="20.45" customHeight="1" thickBot="1">
      <c r="A217" s="121"/>
      <c r="B217" s="127"/>
      <c r="C217" s="103">
        <v>2021</v>
      </c>
      <c r="D217" s="28">
        <f t="shared" si="42"/>
        <v>0</v>
      </c>
      <c r="E217" s="28">
        <v>0</v>
      </c>
      <c r="F217" s="28">
        <v>0</v>
      </c>
      <c r="G217" s="28">
        <v>0</v>
      </c>
      <c r="H217" s="28">
        <v>0</v>
      </c>
      <c r="I217" s="40">
        <v>0</v>
      </c>
      <c r="J217" s="130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s="6" customFormat="1" ht="15.6" customHeight="1">
      <c r="A218" s="119">
        <v>2</v>
      </c>
      <c r="B218" s="125" t="s">
        <v>50</v>
      </c>
      <c r="C218" s="37">
        <v>2019</v>
      </c>
      <c r="D218" s="19">
        <f t="shared" ref="D218:D220" si="43">E218+F218+G218+I218</f>
        <v>585</v>
      </c>
      <c r="E218" s="19">
        <v>0</v>
      </c>
      <c r="F218" s="19">
        <v>0</v>
      </c>
      <c r="G218" s="19">
        <v>585</v>
      </c>
      <c r="H218" s="19">
        <v>0</v>
      </c>
      <c r="I218" s="38">
        <v>0</v>
      </c>
      <c r="J218" s="129" t="s">
        <v>11</v>
      </c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s="6" customFormat="1" ht="15.6" customHeight="1">
      <c r="A219" s="120"/>
      <c r="B219" s="126"/>
      <c r="C219" s="102">
        <v>2020</v>
      </c>
      <c r="D219" s="27">
        <f t="shared" si="43"/>
        <v>0</v>
      </c>
      <c r="E219" s="27">
        <v>0</v>
      </c>
      <c r="F219" s="27">
        <v>0</v>
      </c>
      <c r="G219" s="27">
        <v>0</v>
      </c>
      <c r="H219" s="27">
        <v>0</v>
      </c>
      <c r="I219" s="39">
        <v>0</v>
      </c>
      <c r="J219" s="110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s="6" customFormat="1" ht="18.75" customHeight="1" thickBot="1">
      <c r="A220" s="121"/>
      <c r="B220" s="127"/>
      <c r="C220" s="103">
        <v>2021</v>
      </c>
      <c r="D220" s="28">
        <f t="shared" si="43"/>
        <v>0</v>
      </c>
      <c r="E220" s="28">
        <v>0</v>
      </c>
      <c r="F220" s="28">
        <v>0</v>
      </c>
      <c r="G220" s="28">
        <v>0</v>
      </c>
      <c r="H220" s="28">
        <v>0</v>
      </c>
      <c r="I220" s="40">
        <v>0</v>
      </c>
      <c r="J220" s="130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s="6" customFormat="1" ht="15.6" customHeight="1">
      <c r="A221" s="119">
        <v>3</v>
      </c>
      <c r="B221" s="125" t="s">
        <v>133</v>
      </c>
      <c r="C221" s="37">
        <v>2019</v>
      </c>
      <c r="D221" s="19">
        <f t="shared" si="42"/>
        <v>0</v>
      </c>
      <c r="E221" s="19">
        <v>0</v>
      </c>
      <c r="F221" s="19">
        <v>0</v>
      </c>
      <c r="G221" s="19">
        <v>0</v>
      </c>
      <c r="H221" s="19">
        <v>0</v>
      </c>
      <c r="I221" s="38">
        <v>0</v>
      </c>
      <c r="J221" s="129" t="s">
        <v>11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s="6" customFormat="1" ht="15.6" customHeight="1">
      <c r="A222" s="120"/>
      <c r="B222" s="126"/>
      <c r="C222" s="102">
        <v>2020</v>
      </c>
      <c r="D222" s="27">
        <f t="shared" si="42"/>
        <v>0</v>
      </c>
      <c r="E222" s="27">
        <v>0</v>
      </c>
      <c r="F222" s="27">
        <v>0</v>
      </c>
      <c r="G222" s="27">
        <v>0</v>
      </c>
      <c r="H222" s="27">
        <v>0</v>
      </c>
      <c r="I222" s="39">
        <v>0</v>
      </c>
      <c r="J222" s="110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s="6" customFormat="1" ht="18.75" customHeight="1" thickBot="1">
      <c r="A223" s="121"/>
      <c r="B223" s="127"/>
      <c r="C223" s="103">
        <v>2021</v>
      </c>
      <c r="D223" s="28">
        <f>E223+F223+G223+I223+H223</f>
        <v>25</v>
      </c>
      <c r="E223" s="28">
        <v>0</v>
      </c>
      <c r="F223" s="28">
        <v>0</v>
      </c>
      <c r="G223" s="28">
        <v>0</v>
      </c>
      <c r="H223" s="28">
        <v>25</v>
      </c>
      <c r="I223" s="40">
        <v>0</v>
      </c>
      <c r="J223" s="130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s="6" customFormat="1" ht="15.6" customHeight="1">
      <c r="A224" s="171" t="s">
        <v>55</v>
      </c>
      <c r="B224" s="172"/>
      <c r="C224" s="50">
        <v>2019</v>
      </c>
      <c r="D224" s="51">
        <f>D215+D221+D218</f>
        <v>684</v>
      </c>
      <c r="E224" s="51">
        <f t="shared" ref="E224:F226" si="44">E215+E221</f>
        <v>0</v>
      </c>
      <c r="F224" s="51">
        <f t="shared" si="44"/>
        <v>0</v>
      </c>
      <c r="G224" s="51">
        <f>G215+G221+G218</f>
        <v>684</v>
      </c>
      <c r="H224" s="51">
        <f t="shared" ref="H224" si="45">H215+H221</f>
        <v>0</v>
      </c>
      <c r="I224" s="52">
        <f>I215+I221</f>
        <v>0</v>
      </c>
      <c r="J224" s="170"/>
    </row>
    <row r="225" spans="1:24" s="6" customFormat="1" ht="15.6" customHeight="1">
      <c r="A225" s="137"/>
      <c r="B225" s="138"/>
      <c r="C225" s="16">
        <v>2020</v>
      </c>
      <c r="D225" s="8">
        <f>D216+D222</f>
        <v>0</v>
      </c>
      <c r="E225" s="8">
        <f t="shared" si="44"/>
        <v>0</v>
      </c>
      <c r="F225" s="8">
        <f t="shared" si="44"/>
        <v>0</v>
      </c>
      <c r="G225" s="8">
        <f>G216+G222+G219</f>
        <v>0</v>
      </c>
      <c r="H225" s="8">
        <f t="shared" ref="H225" si="46">H216+H222</f>
        <v>0</v>
      </c>
      <c r="I225" s="53">
        <f>I216+I222</f>
        <v>0</v>
      </c>
      <c r="J225" s="133"/>
    </row>
    <row r="226" spans="1:24" s="6" customFormat="1" ht="15.6" customHeight="1" thickBot="1">
      <c r="A226" s="137"/>
      <c r="B226" s="138"/>
      <c r="C226" s="54">
        <v>2021</v>
      </c>
      <c r="D226" s="55">
        <f>D217+D223</f>
        <v>25</v>
      </c>
      <c r="E226" s="55">
        <f t="shared" si="44"/>
        <v>0</v>
      </c>
      <c r="F226" s="55">
        <f t="shared" si="44"/>
        <v>0</v>
      </c>
      <c r="G226" s="55">
        <f>G217+G223</f>
        <v>0</v>
      </c>
      <c r="H226" s="55">
        <f t="shared" ref="H226" si="47">H217+H223</f>
        <v>25</v>
      </c>
      <c r="I226" s="56">
        <f>I217+I223</f>
        <v>0</v>
      </c>
      <c r="J226" s="134"/>
    </row>
    <row r="227" spans="1:24" s="6" customFormat="1" ht="46.9" customHeight="1" thickBot="1">
      <c r="A227" s="132" t="s">
        <v>70</v>
      </c>
      <c r="B227" s="175"/>
      <c r="C227" s="57" t="s">
        <v>65</v>
      </c>
      <c r="D227" s="58">
        <f>D224+D225+D226</f>
        <v>709</v>
      </c>
      <c r="E227" s="58">
        <f t="shared" ref="E227:I227" si="48">E224+E225+E226</f>
        <v>0</v>
      </c>
      <c r="F227" s="58">
        <f t="shared" si="48"/>
        <v>0</v>
      </c>
      <c r="G227" s="58">
        <f t="shared" si="48"/>
        <v>684</v>
      </c>
      <c r="H227" s="58">
        <f t="shared" ref="H227" si="49">H224+H225+H226</f>
        <v>25</v>
      </c>
      <c r="I227" s="59">
        <f t="shared" si="48"/>
        <v>0</v>
      </c>
      <c r="J227" s="93"/>
    </row>
    <row r="228" spans="1:24" s="6" customFormat="1" ht="15.6" customHeight="1" thickBot="1">
      <c r="A228" s="115" t="s">
        <v>135</v>
      </c>
      <c r="B228" s="116"/>
      <c r="C228" s="117"/>
      <c r="D228" s="117"/>
      <c r="E228" s="117"/>
      <c r="F228" s="117"/>
      <c r="G228" s="117"/>
      <c r="H228" s="117"/>
      <c r="I228" s="117"/>
      <c r="J228" s="12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s="6" customFormat="1" ht="20.45" customHeight="1">
      <c r="A229" s="119">
        <v>1</v>
      </c>
      <c r="B229" s="125" t="s">
        <v>138</v>
      </c>
      <c r="C229" s="37">
        <v>2019</v>
      </c>
      <c r="D229" s="19">
        <f t="shared" ref="D229:D236" si="50">E229+F229+G229+I229</f>
        <v>0</v>
      </c>
      <c r="E229" s="19">
        <v>0</v>
      </c>
      <c r="F229" s="19">
        <v>0</v>
      </c>
      <c r="G229" s="19">
        <v>0</v>
      </c>
      <c r="H229" s="19">
        <v>0</v>
      </c>
      <c r="I229" s="38">
        <v>0</v>
      </c>
      <c r="J229" s="129" t="s">
        <v>11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s="6" customFormat="1" ht="20.45" customHeight="1">
      <c r="A230" s="120"/>
      <c r="B230" s="126"/>
      <c r="C230" s="102">
        <v>2020</v>
      </c>
      <c r="D230" s="27">
        <f t="shared" si="50"/>
        <v>0</v>
      </c>
      <c r="E230" s="27">
        <v>0</v>
      </c>
      <c r="F230" s="27">
        <v>0</v>
      </c>
      <c r="G230" s="27">
        <v>0</v>
      </c>
      <c r="H230" s="27">
        <v>0</v>
      </c>
      <c r="I230" s="39">
        <v>0</v>
      </c>
      <c r="J230" s="110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s="6" customFormat="1" ht="20.45" customHeight="1" thickBot="1">
      <c r="A231" s="121"/>
      <c r="B231" s="127"/>
      <c r="C231" s="103">
        <v>2021</v>
      </c>
      <c r="D231" s="28">
        <f>E231+F231+G231+I231+H231</f>
        <v>2</v>
      </c>
      <c r="E231" s="28">
        <v>0</v>
      </c>
      <c r="F231" s="28">
        <v>0</v>
      </c>
      <c r="G231" s="28">
        <v>0</v>
      </c>
      <c r="H231" s="28">
        <v>2</v>
      </c>
      <c r="I231" s="40">
        <v>0</v>
      </c>
      <c r="J231" s="130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s="6" customFormat="1" ht="15.6" hidden="1" customHeight="1">
      <c r="A232" s="119">
        <v>2</v>
      </c>
      <c r="B232" s="125" t="s">
        <v>50</v>
      </c>
      <c r="C232" s="37">
        <v>2019</v>
      </c>
      <c r="D232" s="19">
        <f t="shared" si="50"/>
        <v>0</v>
      </c>
      <c r="E232" s="19">
        <v>0</v>
      </c>
      <c r="F232" s="19">
        <v>0</v>
      </c>
      <c r="G232" s="19">
        <v>0</v>
      </c>
      <c r="H232" s="19">
        <v>0</v>
      </c>
      <c r="I232" s="38">
        <v>0</v>
      </c>
      <c r="J232" s="129" t="s">
        <v>11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s="6" customFormat="1" ht="15.6" hidden="1" customHeight="1">
      <c r="A233" s="120"/>
      <c r="B233" s="126"/>
      <c r="C233" s="102">
        <v>2020</v>
      </c>
      <c r="D233" s="27">
        <f t="shared" si="50"/>
        <v>0</v>
      </c>
      <c r="E233" s="27">
        <v>0</v>
      </c>
      <c r="F233" s="27">
        <v>0</v>
      </c>
      <c r="G233" s="27">
        <v>0</v>
      </c>
      <c r="H233" s="27">
        <v>0</v>
      </c>
      <c r="I233" s="39">
        <v>0</v>
      </c>
      <c r="J233" s="110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s="6" customFormat="1" ht="18.75" hidden="1" customHeight="1" thickBot="1">
      <c r="A234" s="121"/>
      <c r="B234" s="127"/>
      <c r="C234" s="103">
        <v>2021</v>
      </c>
      <c r="D234" s="28">
        <f t="shared" si="50"/>
        <v>0</v>
      </c>
      <c r="E234" s="28">
        <v>0</v>
      </c>
      <c r="F234" s="28">
        <v>0</v>
      </c>
      <c r="G234" s="28">
        <v>0</v>
      </c>
      <c r="H234" s="28">
        <v>0</v>
      </c>
      <c r="I234" s="40">
        <v>0</v>
      </c>
      <c r="J234" s="130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s="6" customFormat="1" ht="15.6" hidden="1" customHeight="1">
      <c r="A235" s="119">
        <v>3</v>
      </c>
      <c r="B235" s="125" t="s">
        <v>133</v>
      </c>
      <c r="C235" s="37">
        <v>2019</v>
      </c>
      <c r="D235" s="19">
        <f t="shared" si="50"/>
        <v>0</v>
      </c>
      <c r="E235" s="19">
        <v>0</v>
      </c>
      <c r="F235" s="19">
        <v>0</v>
      </c>
      <c r="G235" s="19">
        <v>0</v>
      </c>
      <c r="H235" s="19">
        <v>0</v>
      </c>
      <c r="I235" s="38">
        <v>0</v>
      </c>
      <c r="J235" s="129" t="s">
        <v>11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s="6" customFormat="1" ht="15.6" hidden="1" customHeight="1">
      <c r="A236" s="120"/>
      <c r="B236" s="126"/>
      <c r="C236" s="102">
        <v>2020</v>
      </c>
      <c r="D236" s="27">
        <f t="shared" si="50"/>
        <v>0</v>
      </c>
      <c r="E236" s="27">
        <v>0</v>
      </c>
      <c r="F236" s="27">
        <v>0</v>
      </c>
      <c r="G236" s="27">
        <v>0</v>
      </c>
      <c r="H236" s="27">
        <v>0</v>
      </c>
      <c r="I236" s="39">
        <v>0</v>
      </c>
      <c r="J236" s="110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s="6" customFormat="1" ht="18.75" hidden="1" customHeight="1" thickBot="1">
      <c r="A237" s="121"/>
      <c r="B237" s="127"/>
      <c r="C237" s="103">
        <v>2021</v>
      </c>
      <c r="D237" s="28">
        <f>E237+F237+G237+I237+H237</f>
        <v>0</v>
      </c>
      <c r="E237" s="28">
        <v>0</v>
      </c>
      <c r="F237" s="28">
        <v>0</v>
      </c>
      <c r="G237" s="28">
        <v>0</v>
      </c>
      <c r="H237" s="28">
        <v>0</v>
      </c>
      <c r="I237" s="40">
        <v>0</v>
      </c>
      <c r="J237" s="130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s="6" customFormat="1" ht="15.6" customHeight="1">
      <c r="A238" s="171" t="s">
        <v>136</v>
      </c>
      <c r="B238" s="172"/>
      <c r="C238" s="50">
        <v>2019</v>
      </c>
      <c r="D238" s="51">
        <f>D229+D235+D232</f>
        <v>0</v>
      </c>
      <c r="E238" s="51">
        <f t="shared" ref="E238:F238" si="51">E229+E235</f>
        <v>0</v>
      </c>
      <c r="F238" s="51">
        <f t="shared" si="51"/>
        <v>0</v>
      </c>
      <c r="G238" s="51">
        <f>G229+G235+G232</f>
        <v>0</v>
      </c>
      <c r="H238" s="51">
        <f t="shared" ref="H238:H240" si="52">H229+H235</f>
        <v>0</v>
      </c>
      <c r="I238" s="52">
        <f>I229+I235</f>
        <v>0</v>
      </c>
      <c r="J238" s="170"/>
    </row>
    <row r="239" spans="1:24" s="6" customFormat="1" ht="15.6" customHeight="1">
      <c r="A239" s="137"/>
      <c r="B239" s="138"/>
      <c r="C239" s="16">
        <v>2020</v>
      </c>
      <c r="D239" s="8">
        <f>D230+D236</f>
        <v>0</v>
      </c>
      <c r="E239" s="8">
        <f t="shared" ref="E239:F239" si="53">E230+E236</f>
        <v>0</v>
      </c>
      <c r="F239" s="8">
        <f t="shared" si="53"/>
        <v>0</v>
      </c>
      <c r="G239" s="8">
        <f>G230+G236+G233</f>
        <v>0</v>
      </c>
      <c r="H239" s="8">
        <f t="shared" si="52"/>
        <v>0</v>
      </c>
      <c r="I239" s="53">
        <f>I230+I236</f>
        <v>0</v>
      </c>
      <c r="J239" s="133"/>
    </row>
    <row r="240" spans="1:24" s="6" customFormat="1" ht="15.6" customHeight="1" thickBot="1">
      <c r="A240" s="137"/>
      <c r="B240" s="138"/>
      <c r="C240" s="54">
        <v>2021</v>
      </c>
      <c r="D240" s="55">
        <f>D231+D237</f>
        <v>2</v>
      </c>
      <c r="E240" s="55">
        <f t="shared" ref="E240:F240" si="54">E231+E237</f>
        <v>0</v>
      </c>
      <c r="F240" s="55">
        <f t="shared" si="54"/>
        <v>0</v>
      </c>
      <c r="G240" s="55">
        <f>G231+G237</f>
        <v>0</v>
      </c>
      <c r="H240" s="55">
        <f t="shared" si="52"/>
        <v>2</v>
      </c>
      <c r="I240" s="56">
        <f>I231+I237</f>
        <v>0</v>
      </c>
      <c r="J240" s="134"/>
    </row>
    <row r="241" spans="1:10" s="6" customFormat="1" ht="46.9" customHeight="1" thickBot="1">
      <c r="A241" s="132" t="s">
        <v>137</v>
      </c>
      <c r="B241" s="175"/>
      <c r="C241" s="57" t="s">
        <v>65</v>
      </c>
      <c r="D241" s="58">
        <f>D238+D239+D240</f>
        <v>2</v>
      </c>
      <c r="E241" s="58">
        <f t="shared" ref="E241:I241" si="55">E238+E239+E240</f>
        <v>0</v>
      </c>
      <c r="F241" s="58">
        <f t="shared" si="55"/>
        <v>0</v>
      </c>
      <c r="G241" s="58">
        <f t="shared" si="55"/>
        <v>0</v>
      </c>
      <c r="H241" s="58">
        <f t="shared" si="55"/>
        <v>2</v>
      </c>
      <c r="I241" s="59">
        <f t="shared" si="55"/>
        <v>0</v>
      </c>
      <c r="J241" s="93"/>
    </row>
    <row r="242" spans="1:10" s="10" customFormat="1" ht="23.45" customHeight="1">
      <c r="A242" s="164" t="s">
        <v>18</v>
      </c>
      <c r="B242" s="165"/>
      <c r="C242" s="88">
        <v>2019</v>
      </c>
      <c r="D242" s="89">
        <f t="shared" ref="D242:I244" si="56">D28+D48+D77+D117+D151+D210+D224</f>
        <v>22233.05631</v>
      </c>
      <c r="E242" s="89">
        <f t="shared" si="56"/>
        <v>2153.163</v>
      </c>
      <c r="F242" s="89">
        <f t="shared" si="56"/>
        <v>6913.4</v>
      </c>
      <c r="G242" s="89">
        <f t="shared" si="56"/>
        <v>2452.9568199999999</v>
      </c>
      <c r="H242" s="89">
        <f>H28+H48+H77+H117+H151+H210+H224+H238</f>
        <v>10713.53649</v>
      </c>
      <c r="I242" s="90">
        <f t="shared" si="56"/>
        <v>0</v>
      </c>
      <c r="J242" s="168"/>
    </row>
    <row r="243" spans="1:10" s="10" customFormat="1" ht="23.45" customHeight="1">
      <c r="A243" s="164"/>
      <c r="B243" s="165"/>
      <c r="C243" s="99">
        <v>2020</v>
      </c>
      <c r="D243" s="9">
        <f t="shared" si="56"/>
        <v>29034.698120000001</v>
      </c>
      <c r="E243" s="9">
        <f t="shared" si="56"/>
        <v>157.69999999999999</v>
      </c>
      <c r="F243" s="9">
        <f t="shared" si="56"/>
        <v>12047.56235</v>
      </c>
      <c r="G243" s="9">
        <f t="shared" si="56"/>
        <v>750.35696000000007</v>
      </c>
      <c r="H243" s="9">
        <f>H29+H49+H78+H118+H152+H211+H225+H239</f>
        <v>16079.078810000003</v>
      </c>
      <c r="I243" s="83">
        <f t="shared" si="56"/>
        <v>0</v>
      </c>
      <c r="J243" s="169"/>
    </row>
    <row r="244" spans="1:10" s="10" customFormat="1" ht="23.45" customHeight="1" thickBot="1">
      <c r="A244" s="166"/>
      <c r="B244" s="167"/>
      <c r="C244" s="106">
        <v>2021</v>
      </c>
      <c r="D244" s="84">
        <f>D30+D50+D79+D119+D153+D212+D226+D240</f>
        <v>22613.438180000001</v>
      </c>
      <c r="E244" s="84">
        <f t="shared" si="56"/>
        <v>153</v>
      </c>
      <c r="F244" s="84">
        <f t="shared" si="56"/>
        <v>6283.42</v>
      </c>
      <c r="G244" s="84">
        <f t="shared" si="56"/>
        <v>0</v>
      </c>
      <c r="H244" s="91">
        <f>H30+H50+H79+H119+H153+H212+H226+H240</f>
        <v>16167.018180000001</v>
      </c>
      <c r="I244" s="92">
        <f t="shared" si="56"/>
        <v>10</v>
      </c>
      <c r="J244" s="169"/>
    </row>
    <row r="245" spans="1:10" s="10" customFormat="1" ht="42" customHeight="1" thickBot="1">
      <c r="A245" s="107" t="s">
        <v>71</v>
      </c>
      <c r="B245" s="108"/>
      <c r="C245" s="85" t="s">
        <v>65</v>
      </c>
      <c r="D245" s="86">
        <f>D242+D243+D244</f>
        <v>73881.192609999998</v>
      </c>
      <c r="E245" s="86">
        <f t="shared" ref="E245:I245" si="57">E242+E243+E244</f>
        <v>2463.8629999999998</v>
      </c>
      <c r="F245" s="86">
        <f t="shared" si="57"/>
        <v>25244.38235</v>
      </c>
      <c r="G245" s="86">
        <f t="shared" si="57"/>
        <v>3203.31378</v>
      </c>
      <c r="H245" s="86">
        <f t="shared" ref="H245" si="58">H242+H243+H244</f>
        <v>42959.633480000004</v>
      </c>
      <c r="I245" s="87">
        <f t="shared" si="57"/>
        <v>10</v>
      </c>
      <c r="J245" s="82"/>
    </row>
  </sheetData>
  <mergeCells count="211">
    <mergeCell ref="A238:B240"/>
    <mergeCell ref="J238:J240"/>
    <mergeCell ref="A241:B241"/>
    <mergeCell ref="A228:J228"/>
    <mergeCell ref="A229:A231"/>
    <mergeCell ref="B229:B231"/>
    <mergeCell ref="J229:J231"/>
    <mergeCell ref="A232:A234"/>
    <mergeCell ref="B232:B234"/>
    <mergeCell ref="J232:J234"/>
    <mergeCell ref="A235:A237"/>
    <mergeCell ref="B235:B237"/>
    <mergeCell ref="J235:J237"/>
    <mergeCell ref="A218:A220"/>
    <mergeCell ref="B218:B220"/>
    <mergeCell ref="J218:J220"/>
    <mergeCell ref="A227:B227"/>
    <mergeCell ref="A224:B226"/>
    <mergeCell ref="J82:J84"/>
    <mergeCell ref="J85:J87"/>
    <mergeCell ref="J88:J93"/>
    <mergeCell ref="J94:J98"/>
    <mergeCell ref="J99:J101"/>
    <mergeCell ref="J102:J104"/>
    <mergeCell ref="J105:J107"/>
    <mergeCell ref="A162:A164"/>
    <mergeCell ref="A139:A141"/>
    <mergeCell ref="B139:B141"/>
    <mergeCell ref="J139:J141"/>
    <mergeCell ref="J156:J158"/>
    <mergeCell ref="B192:B194"/>
    <mergeCell ref="B195:B197"/>
    <mergeCell ref="B198:B200"/>
    <mergeCell ref="J186:J188"/>
    <mergeCell ref="A111:A113"/>
    <mergeCell ref="J210:J212"/>
    <mergeCell ref="B201:B203"/>
    <mergeCell ref="J174:J176"/>
    <mergeCell ref="B111:B113"/>
    <mergeCell ref="J171:J173"/>
    <mergeCell ref="J10:J12"/>
    <mergeCell ref="A242:B244"/>
    <mergeCell ref="J242:J244"/>
    <mergeCell ref="J224:J226"/>
    <mergeCell ref="A151:B153"/>
    <mergeCell ref="A210:B212"/>
    <mergeCell ref="A121:J121"/>
    <mergeCell ref="J189:J191"/>
    <mergeCell ref="J192:J194"/>
    <mergeCell ref="J195:J197"/>
    <mergeCell ref="A213:B213"/>
    <mergeCell ref="B136:B138"/>
    <mergeCell ref="J201:J203"/>
    <mergeCell ref="A198:A200"/>
    <mergeCell ref="A159:A161"/>
    <mergeCell ref="A165:A167"/>
    <mergeCell ref="A168:A170"/>
    <mergeCell ref="A171:A173"/>
    <mergeCell ref="A174:A176"/>
    <mergeCell ref="A177:A179"/>
    <mergeCell ref="A120:B120"/>
    <mergeCell ref="A204:A206"/>
    <mergeCell ref="B204:B206"/>
    <mergeCell ref="J204:J206"/>
    <mergeCell ref="I1:J1"/>
    <mergeCell ref="B2:J3"/>
    <mergeCell ref="D5:I5"/>
    <mergeCell ref="J5:J7"/>
    <mergeCell ref="D6:D7"/>
    <mergeCell ref="E6:I6"/>
    <mergeCell ref="A77:B79"/>
    <mergeCell ref="B5:B7"/>
    <mergeCell ref="C5:C7"/>
    <mergeCell ref="B33:B35"/>
    <mergeCell ref="J65:J67"/>
    <mergeCell ref="A31:B31"/>
    <mergeCell ref="A51:B51"/>
    <mergeCell ref="A33:A35"/>
    <mergeCell ref="A9:J9"/>
    <mergeCell ref="B10:B12"/>
    <mergeCell ref="C38:C39"/>
    <mergeCell ref="A5:A7"/>
    <mergeCell ref="B19:B21"/>
    <mergeCell ref="J44:J47"/>
    <mergeCell ref="A74:A76"/>
    <mergeCell ref="B148:B150"/>
    <mergeCell ref="J122:J135"/>
    <mergeCell ref="J111:J113"/>
    <mergeCell ref="B114:B116"/>
    <mergeCell ref="J114:J116"/>
    <mergeCell ref="C124:C126"/>
    <mergeCell ref="C128:C135"/>
    <mergeCell ref="B105:B107"/>
    <mergeCell ref="C97:C98"/>
    <mergeCell ref="J117:J119"/>
    <mergeCell ref="B165:B167"/>
    <mergeCell ref="B168:B170"/>
    <mergeCell ref="B171:B173"/>
    <mergeCell ref="J159:J161"/>
    <mergeCell ref="B156:B158"/>
    <mergeCell ref="A154:B154"/>
    <mergeCell ref="B162:B164"/>
    <mergeCell ref="J162:J164"/>
    <mergeCell ref="J165:J167"/>
    <mergeCell ref="J168:J170"/>
    <mergeCell ref="B159:B161"/>
    <mergeCell ref="B108:B110"/>
    <mergeCell ref="J108:J110"/>
    <mergeCell ref="A142:A144"/>
    <mergeCell ref="B142:B144"/>
    <mergeCell ref="J142:J144"/>
    <mergeCell ref="B74:B76"/>
    <mergeCell ref="J74:J76"/>
    <mergeCell ref="A32:J32"/>
    <mergeCell ref="B59:B61"/>
    <mergeCell ref="J71:J73"/>
    <mergeCell ref="J62:J64"/>
    <mergeCell ref="B102:B104"/>
    <mergeCell ref="B56:B58"/>
    <mergeCell ref="J56:J58"/>
    <mergeCell ref="A68:A70"/>
    <mergeCell ref="A56:A58"/>
    <mergeCell ref="A145:A147"/>
    <mergeCell ref="B145:B147"/>
    <mergeCell ref="J145:J147"/>
    <mergeCell ref="A105:A107"/>
    <mergeCell ref="J59:J61"/>
    <mergeCell ref="C91:C93"/>
    <mergeCell ref="A99:A101"/>
    <mergeCell ref="A102:A104"/>
    <mergeCell ref="B62:B64"/>
    <mergeCell ref="B65:B67"/>
    <mergeCell ref="B85:B87"/>
    <mergeCell ref="B71:B73"/>
    <mergeCell ref="B68:B70"/>
    <mergeCell ref="B99:B101"/>
    <mergeCell ref="A117:B119"/>
    <mergeCell ref="A114:A116"/>
    <mergeCell ref="A108:A110"/>
    <mergeCell ref="J13:J15"/>
    <mergeCell ref="J16:J18"/>
    <mergeCell ref="J19:J21"/>
    <mergeCell ref="J25:J27"/>
    <mergeCell ref="J28:J30"/>
    <mergeCell ref="B53:B55"/>
    <mergeCell ref="J77:J79"/>
    <mergeCell ref="B13:B15"/>
    <mergeCell ref="B16:B18"/>
    <mergeCell ref="B25:B27"/>
    <mergeCell ref="A28:B30"/>
    <mergeCell ref="A53:A55"/>
    <mergeCell ref="A48:B50"/>
    <mergeCell ref="A19:A21"/>
    <mergeCell ref="J33:J35"/>
    <mergeCell ref="J36:J43"/>
    <mergeCell ref="J48:J50"/>
    <mergeCell ref="C42:C43"/>
    <mergeCell ref="A71:A73"/>
    <mergeCell ref="B22:B24"/>
    <mergeCell ref="J22:J24"/>
    <mergeCell ref="A22:A24"/>
    <mergeCell ref="A52:J52"/>
    <mergeCell ref="A25:A27"/>
    <mergeCell ref="A201:A203"/>
    <mergeCell ref="A10:A12"/>
    <mergeCell ref="A13:A15"/>
    <mergeCell ref="A16:A18"/>
    <mergeCell ref="A62:A64"/>
    <mergeCell ref="A65:A67"/>
    <mergeCell ref="A82:A84"/>
    <mergeCell ref="A85:A87"/>
    <mergeCell ref="A180:A182"/>
    <mergeCell ref="A183:A185"/>
    <mergeCell ref="A186:A188"/>
    <mergeCell ref="A189:A191"/>
    <mergeCell ref="A192:A194"/>
    <mergeCell ref="A195:A197"/>
    <mergeCell ref="A136:A138"/>
    <mergeCell ref="A81:J81"/>
    <mergeCell ref="B82:B84"/>
    <mergeCell ref="A80:B80"/>
    <mergeCell ref="J68:J70"/>
    <mergeCell ref="J53:J55"/>
    <mergeCell ref="J136:J138"/>
    <mergeCell ref="J148:J150"/>
    <mergeCell ref="J151:J153"/>
    <mergeCell ref="A59:A61"/>
    <mergeCell ref="A245:B245"/>
    <mergeCell ref="J207:J209"/>
    <mergeCell ref="A148:A150"/>
    <mergeCell ref="A156:A158"/>
    <mergeCell ref="A155:J155"/>
    <mergeCell ref="A215:A217"/>
    <mergeCell ref="A221:A223"/>
    <mergeCell ref="A207:A209"/>
    <mergeCell ref="B207:B209"/>
    <mergeCell ref="B215:B217"/>
    <mergeCell ref="B221:B223"/>
    <mergeCell ref="A214:J214"/>
    <mergeCell ref="B174:B176"/>
    <mergeCell ref="B177:B179"/>
    <mergeCell ref="B180:B182"/>
    <mergeCell ref="B183:B185"/>
    <mergeCell ref="B186:B188"/>
    <mergeCell ref="B189:B191"/>
    <mergeCell ref="J215:J217"/>
    <mergeCell ref="J221:J223"/>
    <mergeCell ref="J198:J200"/>
    <mergeCell ref="J177:J179"/>
    <mergeCell ref="J180:J182"/>
    <mergeCell ref="J183:J185"/>
  </mergeCells>
  <printOptions horizontalCentered="1"/>
  <pageMargins left="0.5" right="0.51" top="0.74803149606299213" bottom="0.74803149606299213" header="0.31496062992125984" footer="0.31496062992125984"/>
  <pageSetup paperSize="9" scale="70" fitToHeight="0" orientation="portrait" horizontalDpi="180" verticalDpi="180" r:id="rId1"/>
  <rowBreaks count="4" manualBreakCount="4">
    <brk id="40" max="9" man="1"/>
    <brk id="94" max="8" man="1"/>
    <brk id="130" max="9" man="1"/>
    <brk id="184" max="8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2:T151"/>
  <sheetViews>
    <sheetView workbookViewId="0">
      <selection activeCell="G1" sqref="G1:T1048576"/>
    </sheetView>
  </sheetViews>
  <sheetFormatPr defaultRowHeight="15"/>
  <cols>
    <col min="7" max="20" width="8.85546875" style="4"/>
  </cols>
  <sheetData>
    <row r="22" spans="5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5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5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5:20"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5:20">
      <c r="E26" s="4"/>
    </row>
    <row r="27" spans="5:20">
      <c r="E27" s="4"/>
    </row>
    <row r="28" spans="5:20">
      <c r="E28" s="4"/>
    </row>
    <row r="29" spans="5:20">
      <c r="E29" s="4"/>
    </row>
    <row r="30" spans="5:20" ht="72.75">
      <c r="E30" s="7" t="s">
        <v>11</v>
      </c>
    </row>
    <row r="31" spans="5:20">
      <c r="E31" s="1"/>
    </row>
    <row r="32" spans="5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7:20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7:20"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2021-11-11T11:16:37Z</dcterms:modified>
</cp:coreProperties>
</file>