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5" i="1"/>
  <c r="D261"/>
  <c r="H261"/>
  <c r="D219"/>
  <c r="D218"/>
  <c r="D217"/>
  <c r="D216"/>
  <c r="H148"/>
  <c r="H180" s="1"/>
  <c r="G148"/>
  <c r="D135"/>
  <c r="H111"/>
  <c r="H45"/>
  <c r="D16"/>
  <c r="D32" s="1"/>
  <c r="F209"/>
  <c r="F261" s="1"/>
  <c r="H209"/>
  <c r="I209"/>
  <c r="I261" s="1"/>
  <c r="D215"/>
  <c r="D214"/>
  <c r="D213"/>
  <c r="D212"/>
  <c r="H147"/>
  <c r="I357"/>
  <c r="H357"/>
  <c r="H390" s="1"/>
  <c r="G357"/>
  <c r="G390" s="1"/>
  <c r="F357"/>
  <c r="F390" s="1"/>
  <c r="E357"/>
  <c r="E390" s="1"/>
  <c r="D357"/>
  <c r="D390" s="1"/>
  <c r="I356"/>
  <c r="H356"/>
  <c r="H389" s="1"/>
  <c r="G356"/>
  <c r="G389" s="1"/>
  <c r="F356"/>
  <c r="F389" s="1"/>
  <c r="E356"/>
  <c r="E389" s="1"/>
  <c r="I354"/>
  <c r="H354"/>
  <c r="H387" s="1"/>
  <c r="G354"/>
  <c r="G387" s="1"/>
  <c r="F354"/>
  <c r="F387" s="1"/>
  <c r="E354"/>
  <c r="D353"/>
  <c r="D351"/>
  <c r="D350"/>
  <c r="D348"/>
  <c r="D347"/>
  <c r="D346"/>
  <c r="D345"/>
  <c r="D344"/>
  <c r="D343"/>
  <c r="D341"/>
  <c r="D356" s="1"/>
  <c r="D389" s="1"/>
  <c r="I340"/>
  <c r="I355" s="1"/>
  <c r="H355"/>
  <c r="G355"/>
  <c r="G388" s="1"/>
  <c r="F340"/>
  <c r="F355" s="1"/>
  <c r="F388" s="1"/>
  <c r="E340"/>
  <c r="E355" s="1"/>
  <c r="E388" s="1"/>
  <c r="D338"/>
  <c r="D354" s="1"/>
  <c r="D387" s="1"/>
  <c r="E260"/>
  <c r="F260"/>
  <c r="G260"/>
  <c r="H260"/>
  <c r="I262"/>
  <c r="I263"/>
  <c r="I260"/>
  <c r="H262"/>
  <c r="H263"/>
  <c r="G261"/>
  <c r="G262"/>
  <c r="G263"/>
  <c r="F262"/>
  <c r="F263"/>
  <c r="E261"/>
  <c r="E262"/>
  <c r="E263"/>
  <c r="D255"/>
  <c r="D254"/>
  <c r="D253"/>
  <c r="D252"/>
  <c r="D227"/>
  <c r="D226"/>
  <c r="D225"/>
  <c r="D224"/>
  <c r="G147"/>
  <c r="F179"/>
  <c r="F180"/>
  <c r="E134"/>
  <c r="F134"/>
  <c r="G134"/>
  <c r="H134"/>
  <c r="I134"/>
  <c r="I302" s="1"/>
  <c r="I395" s="1"/>
  <c r="D121"/>
  <c r="D120"/>
  <c r="D119"/>
  <c r="D118"/>
  <c r="H44"/>
  <c r="H181"/>
  <c r="H182"/>
  <c r="F149"/>
  <c r="F148"/>
  <c r="H150"/>
  <c r="H149"/>
  <c r="G173"/>
  <c r="G174"/>
  <c r="G172"/>
  <c r="I173"/>
  <c r="I174"/>
  <c r="H173"/>
  <c r="H174"/>
  <c r="H172"/>
  <c r="I172"/>
  <c r="F150"/>
  <c r="F147"/>
  <c r="D148"/>
  <c r="G149"/>
  <c r="G150"/>
  <c r="G179"/>
  <c r="E147"/>
  <c r="E148"/>
  <c r="E149"/>
  <c r="E150"/>
  <c r="D154"/>
  <c r="D153"/>
  <c r="D152"/>
  <c r="D151"/>
  <c r="G135"/>
  <c r="G136"/>
  <c r="G137"/>
  <c r="F135"/>
  <c r="F136"/>
  <c r="F137"/>
  <c r="E135"/>
  <c r="E136"/>
  <c r="E137"/>
  <c r="I137"/>
  <c r="I135"/>
  <c r="I136"/>
  <c r="H136"/>
  <c r="H137"/>
  <c r="F111"/>
  <c r="I111"/>
  <c r="D113"/>
  <c r="D112"/>
  <c r="D110"/>
  <c r="D99"/>
  <c r="D100"/>
  <c r="H99"/>
  <c r="H100"/>
  <c r="H98"/>
  <c r="H46"/>
  <c r="D33"/>
  <c r="D34"/>
  <c r="H32"/>
  <c r="H33"/>
  <c r="H34"/>
  <c r="G32"/>
  <c r="G33"/>
  <c r="G34"/>
  <c r="F32"/>
  <c r="F33"/>
  <c r="F34"/>
  <c r="E32"/>
  <c r="E33"/>
  <c r="E34"/>
  <c r="E31"/>
  <c r="F31"/>
  <c r="G31"/>
  <c r="H31"/>
  <c r="I32"/>
  <c r="I33"/>
  <c r="I34"/>
  <c r="I31"/>
  <c r="D26"/>
  <c r="D25"/>
  <c r="D24"/>
  <c r="D23"/>
  <c r="I381"/>
  <c r="I389" s="1"/>
  <c r="I382"/>
  <c r="H382"/>
  <c r="H381"/>
  <c r="G381"/>
  <c r="G382"/>
  <c r="F381"/>
  <c r="F382"/>
  <c r="E381"/>
  <c r="E382"/>
  <c r="D381"/>
  <c r="D382"/>
  <c r="I390"/>
  <c r="I387"/>
  <c r="E379"/>
  <c r="F379"/>
  <c r="G379"/>
  <c r="H379"/>
  <c r="I379"/>
  <c r="H171"/>
  <c r="H97"/>
  <c r="D72"/>
  <c r="D71"/>
  <c r="D70"/>
  <c r="D69"/>
  <c r="D363"/>
  <c r="D379" s="1"/>
  <c r="D375"/>
  <c r="D373"/>
  <c r="I280"/>
  <c r="H280"/>
  <c r="G280"/>
  <c r="F280"/>
  <c r="E280"/>
  <c r="I279"/>
  <c r="H279"/>
  <c r="G279"/>
  <c r="F279"/>
  <c r="E279"/>
  <c r="I278"/>
  <c r="H278"/>
  <c r="G278"/>
  <c r="F278"/>
  <c r="E278"/>
  <c r="I277"/>
  <c r="H277"/>
  <c r="G277"/>
  <c r="F277"/>
  <c r="E277"/>
  <c r="D276"/>
  <c r="D275"/>
  <c r="D274"/>
  <c r="D273"/>
  <c r="D272"/>
  <c r="D280" s="1"/>
  <c r="D271"/>
  <c r="D279" s="1"/>
  <c r="D270"/>
  <c r="D278" s="1"/>
  <c r="D269"/>
  <c r="D277" s="1"/>
  <c r="I171"/>
  <c r="E365"/>
  <c r="E380" s="1"/>
  <c r="F365"/>
  <c r="F380" s="1"/>
  <c r="G365"/>
  <c r="G380" s="1"/>
  <c r="H365"/>
  <c r="H380" s="1"/>
  <c r="I365"/>
  <c r="I380" s="1"/>
  <c r="D378"/>
  <c r="D376"/>
  <c r="I147"/>
  <c r="I148"/>
  <c r="I149"/>
  <c r="I150"/>
  <c r="E172"/>
  <c r="E180" s="1"/>
  <c r="E173"/>
  <c r="E174"/>
  <c r="E182" s="1"/>
  <c r="E171"/>
  <c r="F172"/>
  <c r="F173"/>
  <c r="F174"/>
  <c r="F171"/>
  <c r="I168"/>
  <c r="I169"/>
  <c r="I170"/>
  <c r="E127"/>
  <c r="E128"/>
  <c r="E129"/>
  <c r="E126"/>
  <c r="F127"/>
  <c r="F128"/>
  <c r="F129"/>
  <c r="F126"/>
  <c r="G127"/>
  <c r="G128"/>
  <c r="G129"/>
  <c r="G126"/>
  <c r="I127"/>
  <c r="I128"/>
  <c r="I129"/>
  <c r="I126"/>
  <c r="H127"/>
  <c r="H128"/>
  <c r="D128" s="1"/>
  <c r="H129"/>
  <c r="H126"/>
  <c r="E45"/>
  <c r="E57" s="1"/>
  <c r="E46"/>
  <c r="E58" s="1"/>
  <c r="E47"/>
  <c r="E59" s="1"/>
  <c r="E44"/>
  <c r="G45"/>
  <c r="G57" s="1"/>
  <c r="G46"/>
  <c r="G58" s="1"/>
  <c r="G47"/>
  <c r="G59" s="1"/>
  <c r="G44"/>
  <c r="G56" s="1"/>
  <c r="F47"/>
  <c r="F59" s="1"/>
  <c r="F46"/>
  <c r="F58" s="1"/>
  <c r="F45"/>
  <c r="F57" s="1"/>
  <c r="F44"/>
  <c r="F56" s="1"/>
  <c r="H59"/>
  <c r="H58"/>
  <c r="H57"/>
  <c r="H56"/>
  <c r="I45"/>
  <c r="I57" s="1"/>
  <c r="I46"/>
  <c r="I58" s="1"/>
  <c r="I47"/>
  <c r="I59" s="1"/>
  <c r="I44"/>
  <c r="I56" s="1"/>
  <c r="D51"/>
  <c r="D50"/>
  <c r="D49"/>
  <c r="D48"/>
  <c r="E358" l="1"/>
  <c r="I358"/>
  <c r="D340"/>
  <c r="D355" s="1"/>
  <c r="F358"/>
  <c r="E387"/>
  <c r="E391" s="1"/>
  <c r="I388"/>
  <c r="I391" s="1"/>
  <c r="I383"/>
  <c r="E383"/>
  <c r="D358"/>
  <c r="H358"/>
  <c r="G358"/>
  <c r="D147"/>
  <c r="G391"/>
  <c r="G383"/>
  <c r="G181"/>
  <c r="E181"/>
  <c r="F182"/>
  <c r="G180"/>
  <c r="G182"/>
  <c r="G302"/>
  <c r="G395" s="1"/>
  <c r="F181"/>
  <c r="E179"/>
  <c r="E302" s="1"/>
  <c r="D111"/>
  <c r="H383"/>
  <c r="F383"/>
  <c r="H179"/>
  <c r="H302" s="1"/>
  <c r="I179"/>
  <c r="F170"/>
  <c r="E170"/>
  <c r="F169"/>
  <c r="F168"/>
  <c r="E168"/>
  <c r="G168"/>
  <c r="G169"/>
  <c r="G170"/>
  <c r="E169"/>
  <c r="E167"/>
  <c r="D167" s="1"/>
  <c r="G281"/>
  <c r="F281"/>
  <c r="E281"/>
  <c r="I281"/>
  <c r="D281"/>
  <c r="H281"/>
  <c r="F302"/>
  <c r="I182"/>
  <c r="I180"/>
  <c r="I181"/>
  <c r="D127"/>
  <c r="D150"/>
  <c r="D172"/>
  <c r="D44"/>
  <c r="E56"/>
  <c r="D149"/>
  <c r="D171"/>
  <c r="D129"/>
  <c r="D126"/>
  <c r="E395" l="1"/>
  <c r="D170"/>
  <c r="D169"/>
  <c r="D168"/>
  <c r="D372"/>
  <c r="D371"/>
  <c r="D370"/>
  <c r="D369"/>
  <c r="D368"/>
  <c r="D366"/>
  <c r="D365" l="1"/>
  <c r="D380" s="1"/>
  <c r="D383" s="1"/>
  <c r="E323"/>
  <c r="F323"/>
  <c r="G323"/>
  <c r="H323"/>
  <c r="I323"/>
  <c r="E322"/>
  <c r="F322"/>
  <c r="G322"/>
  <c r="H322"/>
  <c r="I322"/>
  <c r="E321"/>
  <c r="F321"/>
  <c r="G321"/>
  <c r="H321"/>
  <c r="H388" s="1"/>
  <c r="I321"/>
  <c r="E320"/>
  <c r="F320"/>
  <c r="G320"/>
  <c r="H320"/>
  <c r="H395" s="1"/>
  <c r="I320"/>
  <c r="D314"/>
  <c r="D322" s="1"/>
  <c r="D315"/>
  <c r="D323" s="1"/>
  <c r="D313"/>
  <c r="D321" s="1"/>
  <c r="D388" s="1"/>
  <c r="D312"/>
  <c r="D320" s="1"/>
  <c r="E297"/>
  <c r="F297"/>
  <c r="G297"/>
  <c r="H297"/>
  <c r="I297"/>
  <c r="E296"/>
  <c r="F296"/>
  <c r="G296"/>
  <c r="H296"/>
  <c r="I296"/>
  <c r="I295"/>
  <c r="E295"/>
  <c r="F295"/>
  <c r="G295"/>
  <c r="H295"/>
  <c r="E294"/>
  <c r="F294"/>
  <c r="G294"/>
  <c r="H294"/>
  <c r="I294"/>
  <c r="D291"/>
  <c r="D292"/>
  <c r="D293"/>
  <c r="D290"/>
  <c r="D287"/>
  <c r="D295" s="1"/>
  <c r="D288"/>
  <c r="D296" s="1"/>
  <c r="D289"/>
  <c r="D297" s="1"/>
  <c r="D286"/>
  <c r="D294" s="1"/>
  <c r="H304"/>
  <c r="H397" s="1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3"/>
  <c r="D222"/>
  <c r="D221"/>
  <c r="D220"/>
  <c r="D259"/>
  <c r="D263" s="1"/>
  <c r="D258"/>
  <c r="D262" s="1"/>
  <c r="D257"/>
  <c r="D256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58"/>
  <c r="D157"/>
  <c r="D156"/>
  <c r="D155"/>
  <c r="D178"/>
  <c r="D177"/>
  <c r="D176"/>
  <c r="D175"/>
  <c r="D174"/>
  <c r="D173"/>
  <c r="D166"/>
  <c r="D165"/>
  <c r="D164"/>
  <c r="D180" s="1"/>
  <c r="D163"/>
  <c r="D162"/>
  <c r="D182" s="1"/>
  <c r="D161"/>
  <c r="D159"/>
  <c r="D146"/>
  <c r="D145"/>
  <c r="D144"/>
  <c r="D143"/>
  <c r="D133"/>
  <c r="D132"/>
  <c r="D131"/>
  <c r="D130"/>
  <c r="D125"/>
  <c r="D137" s="1"/>
  <c r="D124"/>
  <c r="D136" s="1"/>
  <c r="D123"/>
  <c r="D122"/>
  <c r="D134" s="1"/>
  <c r="D117"/>
  <c r="D116"/>
  <c r="D115"/>
  <c r="D114"/>
  <c r="D109"/>
  <c r="D108"/>
  <c r="D107"/>
  <c r="D106"/>
  <c r="E100"/>
  <c r="E305" s="1"/>
  <c r="E398" s="1"/>
  <c r="F100"/>
  <c r="G100"/>
  <c r="G305" s="1"/>
  <c r="G398" s="1"/>
  <c r="I100"/>
  <c r="I305" s="1"/>
  <c r="I398" s="1"/>
  <c r="E99"/>
  <c r="E304" s="1"/>
  <c r="E397" s="1"/>
  <c r="F99"/>
  <c r="F304" s="1"/>
  <c r="F397" s="1"/>
  <c r="G99"/>
  <c r="G304" s="1"/>
  <c r="G397" s="1"/>
  <c r="I99"/>
  <c r="E98"/>
  <c r="F98"/>
  <c r="G98"/>
  <c r="G303" s="1"/>
  <c r="I98"/>
  <c r="I303" s="1"/>
  <c r="E97"/>
  <c r="F97"/>
  <c r="G97"/>
  <c r="I97"/>
  <c r="D65"/>
  <c r="D92"/>
  <c r="D91"/>
  <c r="D90"/>
  <c r="D89"/>
  <c r="D88"/>
  <c r="D87"/>
  <c r="D86"/>
  <c r="D85"/>
  <c r="D84"/>
  <c r="D83"/>
  <c r="D82"/>
  <c r="D81"/>
  <c r="D96"/>
  <c r="D95"/>
  <c r="D94"/>
  <c r="D93"/>
  <c r="D80"/>
  <c r="D79"/>
  <c r="D78"/>
  <c r="D77"/>
  <c r="D97" s="1"/>
  <c r="D76"/>
  <c r="D75"/>
  <c r="D74"/>
  <c r="D98" s="1"/>
  <c r="D73"/>
  <c r="D68"/>
  <c r="D67"/>
  <c r="D66"/>
  <c r="D55"/>
  <c r="D54"/>
  <c r="D53"/>
  <c r="D52"/>
  <c r="D47"/>
  <c r="D46"/>
  <c r="D45"/>
  <c r="D43"/>
  <c r="D42"/>
  <c r="D41"/>
  <c r="D40"/>
  <c r="D30"/>
  <c r="D29"/>
  <c r="D28"/>
  <c r="D27"/>
  <c r="D22"/>
  <c r="D21"/>
  <c r="D20"/>
  <c r="D19"/>
  <c r="D18"/>
  <c r="D17"/>
  <c r="D15"/>
  <c r="D14"/>
  <c r="D13"/>
  <c r="D12"/>
  <c r="D11"/>
  <c r="D31" s="1"/>
  <c r="D181" l="1"/>
  <c r="D179"/>
  <c r="D260"/>
  <c r="F391"/>
  <c r="F395"/>
  <c r="E303"/>
  <c r="E306" s="1"/>
  <c r="E399" s="1"/>
  <c r="I304"/>
  <c r="I397" s="1"/>
  <c r="F305"/>
  <c r="F398" s="1"/>
  <c r="D391"/>
  <c r="H391"/>
  <c r="H305"/>
  <c r="H398" s="1"/>
  <c r="H303"/>
  <c r="H396" s="1"/>
  <c r="F303"/>
  <c r="F396" s="1"/>
  <c r="I396"/>
  <c r="I306"/>
  <c r="I399" s="1"/>
  <c r="G306"/>
  <c r="G399" s="1"/>
  <c r="G396"/>
  <c r="D58"/>
  <c r="D56"/>
  <c r="D57"/>
  <c r="D59"/>
  <c r="I298"/>
  <c r="G138"/>
  <c r="F298"/>
  <c r="E35"/>
  <c r="I35"/>
  <c r="H333"/>
  <c r="G298"/>
  <c r="I264"/>
  <c r="H298"/>
  <c r="I333"/>
  <c r="E333"/>
  <c r="D333"/>
  <c r="E298"/>
  <c r="G333"/>
  <c r="G264"/>
  <c r="E264"/>
  <c r="I101"/>
  <c r="F333"/>
  <c r="D298"/>
  <c r="F264"/>
  <c r="H264"/>
  <c r="E183"/>
  <c r="H35"/>
  <c r="G183"/>
  <c r="G35"/>
  <c r="F35"/>
  <c r="G60"/>
  <c r="F183"/>
  <c r="H183"/>
  <c r="F138"/>
  <c r="E138"/>
  <c r="I138"/>
  <c r="H138"/>
  <c r="E101"/>
  <c r="G101"/>
  <c r="F101"/>
  <c r="H101"/>
  <c r="E60"/>
  <c r="F60"/>
  <c r="I60"/>
  <c r="H60"/>
  <c r="E396" l="1"/>
  <c r="D302"/>
  <c r="D395" s="1"/>
  <c r="H306"/>
  <c r="H399" s="1"/>
  <c r="F306"/>
  <c r="F399" s="1"/>
  <c r="D138"/>
  <c r="D304"/>
  <c r="D397" s="1"/>
  <c r="D305"/>
  <c r="D398" s="1"/>
  <c r="D303"/>
  <c r="D396" s="1"/>
  <c r="D35"/>
  <c r="I183"/>
  <c r="D60"/>
  <c r="D101"/>
  <c r="D264"/>
  <c r="D183"/>
  <c r="D306" l="1"/>
  <c r="D399" s="1"/>
</calcChain>
</file>

<file path=xl/sharedStrings.xml><?xml version="1.0" encoding="utf-8"?>
<sst xmlns="http://schemas.openxmlformats.org/spreadsheetml/2006/main" count="161" uniqueCount="112">
  <si>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</si>
  <si>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</si>
  <si>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</si>
  <si>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</si>
  <si>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</si>
  <si>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</si>
  <si>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</si>
  <si>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</si>
  <si>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</si>
  <si>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Администрация Гостицкого сельского поселения</t>
  </si>
  <si>
    <t>№ п/п</t>
  </si>
  <si>
    <t>Итого по подпрограмме «Дорожное хозяйство»</t>
  </si>
  <si>
    <t>ВСЕГО</t>
  </si>
  <si>
    <t>ВСЕГО по Программе</t>
  </si>
  <si>
    <t>Прочие источники</t>
  </si>
  <si>
    <t>Мероприятия направленные на достижение целей проектов</t>
  </si>
  <si>
    <t>…</t>
  </si>
  <si>
    <t>Итого :</t>
  </si>
  <si>
    <t>.... Мероприятия направленные на достижение целей проекта «...»</t>
  </si>
  <si>
    <t>Комплексы процессных мероприятий</t>
  </si>
  <si>
    <t>1. Мероприятия направленные на достижение целей проекта «Коммунальное хозяйство»</t>
  </si>
  <si>
    <t>План мероприятий муниципальной программы 
«Развитие Гостицкого сельского поселения»
на 2022-2025 годы</t>
  </si>
  <si>
    <t>1. Комплекс процессных мероприятий «Безопасность муниципального образования»</t>
  </si>
  <si>
    <t>Обеспечение безопасности людей на водных объектах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</si>
  <si>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</si>
  <si>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</si>
  <si>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2022-2025</t>
  </si>
  <si>
    <t>ВСЕГО по копмплексу процессных мероприятий «Безопасность муниципального образования»</t>
  </si>
  <si>
    <t>2. Комплекс процессных мероприятий «Дорожное хозяйство, транспорт»</t>
  </si>
  <si>
    <t>Содержание дорог общего пользования местного значения и искусственных сооружений</t>
  </si>
  <si>
    <t>Ремонт дорог общего пользования местного значения и искусственных сооружений</t>
  </si>
  <si>
    <t>Расходы на разработку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</si>
  <si>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ВСЕГО по копмплексу процессных мероприятий «Дорожное хозяйство, транспорт»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</si>
  <si>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</si>
  <si>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объектов муниципального имущества</t>
  </si>
  <si>
    <t>Мероприятия в области жилищного хозяйства</t>
  </si>
  <si>
    <t>Прочие мероприятия в области коммунального хозяйства</t>
  </si>
  <si>
    <t>Разработка схемы газоснабжения</t>
  </si>
  <si>
    <t>Ремонт и содержание объектов газоснабжения</t>
  </si>
  <si>
    <t>3. Комплекс процессных мероприятий «Жилищно-коммунальное хозяйство»</t>
  </si>
  <si>
    <t>4. Комплекс процессных мероприятий «Благоустройство территории»</t>
  </si>
  <si>
    <t>Организация ритуальных услуг в части создания специализированной службы по вопросам похоронного дела</t>
  </si>
  <si>
    <t>Ремонт и содержание уличного освещения</t>
  </si>
  <si>
    <t>Прочие мероприятия в области благоустройства</t>
  </si>
  <si>
    <t>ВСЕГО по копмплексу процессных мероприятий «Жилищно-коммунальное хозяйство»</t>
  </si>
  <si>
    <t>5. Комплекс процессных мероприятий «Культура, молодежная политика, физическая культура и спорт»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</si>
  <si>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</si>
  <si>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Содержание Дома культуры</t>
  </si>
  <si>
    <t>из них расходы на: Стимулирующие выплаты на исполнение указов президента</t>
  </si>
  <si>
    <t>2.1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</si>
  <si>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</si>
  <si>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</si>
  <si>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Устройство хоккейной площадки</t>
  </si>
  <si>
    <t>ВСЕГО по копмплексу процессных мероприятий «Культура, молодежная политика, физическая культура и спорт»</t>
  </si>
  <si>
    <t>6. Комплекс процессных мероприятий «Муниципальное управление»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</si>
  <si>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</si>
  <si>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</si>
  <si>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</si>
  <si>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</si>
  <si>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</si>
  <si>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</si>
  <si>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</si>
  <si>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</si>
  <si>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Разработка муниципальной программы энергосбережения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</si>
  <si>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</si>
  <si>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</si>
  <si>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</si>
  <si>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ВСЕГО по копмплексу процессных мероприятий «Муниципальное управление»</t>
  </si>
  <si>
    <t>Информационная и консультационная поддержка субъектов малого и среднего предпринимательства</t>
  </si>
  <si>
    <t>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</si>
  <si>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ВСЕГО по копмплексу процессных мероприятий «Поддержка субъектов малого и среднего предпринимательства, другие вопросы в области национальной экономики»</t>
  </si>
  <si>
    <t>ВСЕГО по мероприятиям направленным на достижение целей проекта «Коммунальное хозяйство»</t>
  </si>
  <si>
    <t>ИТОГО</t>
  </si>
  <si>
    <t>Ремонт и содержание объектов теплоснабжения</t>
  </si>
  <si>
    <t xml:space="preserve"> Итого :    </t>
  </si>
  <si>
    <t>ИТОГО ПО КОМПЛЕКСАМ ПРОЦЕССНЫХ МЕРОПРИЯТИЙ</t>
  </si>
  <si>
    <t>8. Комплекс процессных мероприятий «Поддержка субъектов малого и среднего предпринимательства, другие вопросы в области национальной экономики»</t>
  </si>
  <si>
    <t>ВСЕГО по копмплексу процессных мероприятий «Благоустройство территории»</t>
  </si>
  <si>
    <t>2. Мероприятия, направленные на достижение цели проекта "Благоустройство территории"</t>
  </si>
  <si>
    <t>Благоустройство дворовых территорий</t>
  </si>
  <si>
    <t>из них расходы на: Благоустройство дворовой территории домов №6, 8, 10 дер. Гостицы</t>
  </si>
  <si>
    <t>1.1</t>
  </si>
  <si>
    <t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 Устройство асфальтобетонного покрытия дорог местного значения в д.Демешкин Перевоз и пос.Сельхозтехника</t>
  </si>
  <si>
    <t>Содержание и ремонт мест воинских захоронений</t>
  </si>
  <si>
    <t>из них расходы на: Общественная инфраструктура - ремонт братского захоронения красноармейцев, погибших в борьбе с белогвардейцами в 1919 г. времен Гражданской войны, расположенного в 150 метрах к северу от деревни Гостицы и в 6 километрах от города Сланцы на гражданском кладбище</t>
  </si>
  <si>
    <t>5.1</t>
  </si>
  <si>
    <t>из них расходы на: 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области": Устройство асфальтобетонного основания под хоккейные борта</t>
  </si>
  <si>
    <t>Прочие мероприятия в области физической культуры и спорта</t>
  </si>
  <si>
    <t>Создание резервного финансового фонда для предупреждения и ликвидации ЧС</t>
  </si>
  <si>
    <t>7. Комплекс процессных мероприятий «Землеустройство и землепользование»</t>
  </si>
  <si>
    <t>Прочие мероприятия</t>
  </si>
  <si>
    <t>ВСЕГО по копмплексу процессных мероприятий «Землеустройство и землепользование»</t>
  </si>
  <si>
    <t>ИТОГО ПО МЕРОПРИЯТИЯМ, НАПРАВЛЕННЫМ НА ДОСТИЖЕНИЕ ЦЕЛЕЙ ПРОЕКТА</t>
  </si>
  <si>
    <t>Управление муниципальным имуществом</t>
  </si>
  <si>
    <t>ВСЕГО по мероприятиям направленным на достижение целей проекта «Благоустройство территории»</t>
  </si>
  <si>
    <t>ВСЕГО ПО МЕРОПРИЯТИЯМ, НАПРАВЛЕННЫМ НА ДОСТИЖЕНИЕ ЦЕЛЕЙ ПРОЕКТА</t>
  </si>
  <si>
    <t>ВСЕГО ПО КОМПЛЕКСАМ ПРОЦЕССНЫХ МЕРОПРИЯТИЙ</t>
  </si>
  <si>
    <r>
      <t xml:space="preserve"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 </t>
    </r>
    <r>
      <rPr>
        <sz val="9"/>
        <rFont val="Times New Roman"/>
        <family val="1"/>
        <charset val="204"/>
      </rPr>
      <t>Ремонт дорог местного значения в деревне Подпорожек и в деревне Тухтово</t>
    </r>
  </si>
  <si>
    <t>из них расходы на: 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 Ремонт уличного освещения в д. Демешкин Перевоз</t>
  </si>
  <si>
    <t>2.2</t>
  </si>
  <si>
    <t xml:space="preserve">из них расходы на: Приобретение струйного принтера с цветной печатью А3 формата для Гостицкого Дома культуры 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</si>
  <si>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области": Благоустройство входной зоны административного здания д. Гостицы</t>
  </si>
  <si>
    <t>Озеленение территории</t>
  </si>
  <si>
    <t>14</t>
  </si>
  <si>
    <t>Поощрение муниципальных управленческих команд за достижение показателей деятельности ОМСУ</t>
  </si>
  <si>
    <t xml:space="preserve">Содержание исполнительных органов местного самоуправления </t>
  </si>
  <si>
    <t>3. Мероприятия, направленные на достижение цели проекта "Культура, моложежная политика, физическая культура и спорт"</t>
  </si>
  <si>
    <t>ВСЕГО по мероприятиям направленным на достижение целей проекта «Культура, моложежная политика, физическая культура и спорт»</t>
  </si>
  <si>
    <t>Содержание и ослуживание объектов муниципального имущества</t>
  </si>
  <si>
    <t>Создание и содержание местной системы оповещения</t>
  </si>
  <si>
    <t>6.1</t>
  </si>
  <si>
    <t>Приложение 1                                                    к постановлению администрации Гостицкого сельского поселения от 29.05.2023 №68-п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</si>
</sst>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9" xfId="0" applyNumberFormat="1" applyFont="1" applyFill="1" applyBorder="1" applyAlignment="1">
      <alignment horizont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9" fillId="3" borderId="35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164" fontId="9" fillId="3" borderId="46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50" xfId="0" applyNumberFormat="1" applyFont="1" applyFill="1" applyBorder="1" applyAlignment="1">
      <alignment horizontal="center" vertical="center" wrapText="1"/>
    </xf>
    <xf numFmtId="164" fontId="9" fillId="3" borderId="43" xfId="0" applyNumberFormat="1" applyFont="1" applyFill="1" applyBorder="1" applyAlignment="1">
      <alignment horizontal="center" vertical="center" wrapText="1"/>
    </xf>
    <xf numFmtId="164" fontId="9" fillId="3" borderId="51" xfId="0" applyNumberFormat="1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9"/>
  <sheetViews>
    <sheetView tabSelected="1" view="pageBreakPreview" zoomScale="110" zoomScaleNormal="110" zoomScaleSheetLayoutView="110" workbookViewId="0">
      <selection activeCell="A9" sqref="A9:J9"/>
    </sheetView>
  </sheetViews>
  <sheetFormatPr defaultColWidth="8.85546875" defaultRowHeight="15.6" customHeight="1"/>
  <cols>
    <col min="1" max="1" width="4.28515625" style="4" customWidth="1"/>
    <col min="2" max="2" width="27.140625" style="4" customWidth="1"/>
    <col min="3" max="3" width="8.85546875" style="4" customWidth="1"/>
    <col min="4" max="4" width="14.28515625" style="4" customWidth="1"/>
    <col min="5" max="5" width="13.28515625" style="4" customWidth="1"/>
    <col min="6" max="6" width="12.5703125" style="4" customWidth="1"/>
    <col min="7" max="7" width="12" style="4" customWidth="1"/>
    <col min="8" max="9" width="13.42578125" style="4" customWidth="1"/>
    <col min="10" max="10" width="12.7109375" style="4" customWidth="1"/>
    <col min="11" max="24" width="8.85546875" style="11"/>
    <col min="25" max="16384" width="8.85546875" style="4"/>
  </cols>
  <sheetData>
    <row r="1" spans="1:24" ht="47.25" customHeight="1">
      <c r="H1" s="162" t="s">
        <v>111</v>
      </c>
      <c r="I1" s="162"/>
      <c r="J1" s="162"/>
    </row>
    <row r="2" spans="1:24" ht="15">
      <c r="B2" s="179" t="s">
        <v>21</v>
      </c>
      <c r="C2" s="180"/>
      <c r="D2" s="180"/>
      <c r="E2" s="180"/>
      <c r="F2" s="180"/>
      <c r="G2" s="180"/>
      <c r="H2" s="180"/>
      <c r="I2" s="180"/>
      <c r="J2" s="180"/>
    </row>
    <row r="3" spans="1:24" ht="30" customHeight="1">
      <c r="B3" s="180"/>
      <c r="C3" s="180"/>
      <c r="D3" s="180"/>
      <c r="E3" s="180"/>
      <c r="F3" s="180"/>
      <c r="G3" s="180"/>
      <c r="H3" s="180"/>
      <c r="I3" s="180"/>
      <c r="J3" s="180"/>
    </row>
    <row r="4" spans="1:24" ht="13.15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24" ht="23.45" customHeight="1">
      <c r="A5" s="189" t="s">
        <v>10</v>
      </c>
      <c r="B5" s="181" t="s">
        <v>0</v>
      </c>
      <c r="C5" s="181" t="s">
        <v>1</v>
      </c>
      <c r="D5" s="181" t="s">
        <v>2</v>
      </c>
      <c r="E5" s="181"/>
      <c r="F5" s="181"/>
      <c r="G5" s="181"/>
      <c r="H5" s="181"/>
      <c r="I5" s="182"/>
      <c r="J5" s="183" t="s">
        <v>3</v>
      </c>
    </row>
    <row r="6" spans="1:24" ht="15.6" customHeight="1">
      <c r="A6" s="190"/>
      <c r="B6" s="186"/>
      <c r="C6" s="186"/>
      <c r="D6" s="186" t="s">
        <v>12</v>
      </c>
      <c r="E6" s="186" t="s">
        <v>4</v>
      </c>
      <c r="F6" s="186"/>
      <c r="G6" s="186"/>
      <c r="H6" s="186"/>
      <c r="I6" s="188"/>
      <c r="J6" s="184"/>
    </row>
    <row r="7" spans="1:24" ht="24.75" thickBot="1">
      <c r="A7" s="191"/>
      <c r="B7" s="187"/>
      <c r="C7" s="187"/>
      <c r="D7" s="187"/>
      <c r="E7" s="28" t="s">
        <v>5</v>
      </c>
      <c r="F7" s="28" t="s">
        <v>6</v>
      </c>
      <c r="G7" s="28" t="s">
        <v>7</v>
      </c>
      <c r="H7" s="28" t="s">
        <v>8</v>
      </c>
      <c r="I7" s="29" t="s">
        <v>14</v>
      </c>
      <c r="J7" s="185"/>
    </row>
    <row r="8" spans="1:24" ht="15.75" thickBot="1">
      <c r="A8" s="25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6">
        <v>8</v>
      </c>
      <c r="J8" s="27">
        <v>9</v>
      </c>
    </row>
    <row r="9" spans="1:24" s="6" customFormat="1" ht="15.75">
      <c r="A9" s="192" t="s">
        <v>19</v>
      </c>
      <c r="B9" s="193"/>
      <c r="C9" s="193"/>
      <c r="D9" s="193"/>
      <c r="E9" s="193"/>
      <c r="F9" s="193"/>
      <c r="G9" s="193"/>
      <c r="H9" s="193"/>
      <c r="I9" s="193"/>
      <c r="J9" s="19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thickBot="1">
      <c r="A10" s="177" t="s">
        <v>22</v>
      </c>
      <c r="B10" s="121"/>
      <c r="C10" s="121"/>
      <c r="D10" s="121"/>
      <c r="E10" s="121"/>
      <c r="F10" s="121"/>
      <c r="G10" s="121"/>
      <c r="H10" s="121"/>
      <c r="I10" s="121"/>
      <c r="J10" s="178"/>
    </row>
    <row r="11" spans="1:24" ht="15">
      <c r="A11" s="93">
        <v>1</v>
      </c>
      <c r="B11" s="103" t="s">
        <v>23</v>
      </c>
      <c r="C11" s="14">
        <v>2022</v>
      </c>
      <c r="D11" s="15">
        <f t="shared" ref="D11:D30" si="0">E11+F11+G11+H11+I11</f>
        <v>1.8</v>
      </c>
      <c r="E11" s="15">
        <v>0</v>
      </c>
      <c r="F11" s="15">
        <v>0</v>
      </c>
      <c r="G11" s="15">
        <v>0</v>
      </c>
      <c r="H11" s="15">
        <v>1.8</v>
      </c>
      <c r="I11" s="36">
        <v>0</v>
      </c>
      <c r="J11" s="146" t="s">
        <v>9</v>
      </c>
    </row>
    <row r="12" spans="1:24" ht="15">
      <c r="A12" s="94"/>
      <c r="B12" s="104"/>
      <c r="C12" s="34">
        <v>2023</v>
      </c>
      <c r="D12" s="30">
        <f t="shared" si="0"/>
        <v>0</v>
      </c>
      <c r="E12" s="30">
        <v>0</v>
      </c>
      <c r="F12" s="30">
        <v>0</v>
      </c>
      <c r="G12" s="30">
        <v>0</v>
      </c>
      <c r="H12" s="30">
        <v>0</v>
      </c>
      <c r="I12" s="37">
        <v>0</v>
      </c>
      <c r="J12" s="147"/>
    </row>
    <row r="13" spans="1:24" ht="15">
      <c r="A13" s="94"/>
      <c r="B13" s="104"/>
      <c r="C13" s="34">
        <v>2024</v>
      </c>
      <c r="D13" s="30">
        <f t="shared" si="0"/>
        <v>0</v>
      </c>
      <c r="E13" s="30">
        <v>0</v>
      </c>
      <c r="F13" s="30">
        <v>0</v>
      </c>
      <c r="G13" s="30">
        <v>0</v>
      </c>
      <c r="H13" s="30">
        <v>0</v>
      </c>
      <c r="I13" s="37">
        <v>0</v>
      </c>
      <c r="J13" s="147"/>
    </row>
    <row r="14" spans="1:24" ht="15.75" thickBot="1">
      <c r="A14" s="95"/>
      <c r="B14" s="118"/>
      <c r="C14" s="35">
        <v>2025</v>
      </c>
      <c r="D14" s="31">
        <f t="shared" si="0"/>
        <v>0</v>
      </c>
      <c r="E14" s="31">
        <v>0</v>
      </c>
      <c r="F14" s="31">
        <v>0</v>
      </c>
      <c r="G14" s="31">
        <v>0</v>
      </c>
      <c r="H14" s="31">
        <v>0</v>
      </c>
      <c r="I14" s="38">
        <v>0</v>
      </c>
      <c r="J14" s="147"/>
    </row>
    <row r="15" spans="1:24" ht="15">
      <c r="A15" s="93">
        <v>2</v>
      </c>
      <c r="B15" s="103" t="s">
        <v>24</v>
      </c>
      <c r="C15" s="14">
        <v>2022</v>
      </c>
      <c r="D15" s="15">
        <f t="shared" si="0"/>
        <v>215.7</v>
      </c>
      <c r="E15" s="15">
        <v>0</v>
      </c>
      <c r="F15" s="15">
        <v>0</v>
      </c>
      <c r="G15" s="15">
        <v>0</v>
      </c>
      <c r="H15" s="41">
        <v>215.7</v>
      </c>
      <c r="I15" s="36">
        <v>0</v>
      </c>
      <c r="J15" s="147"/>
    </row>
    <row r="16" spans="1:24" ht="15">
      <c r="A16" s="94"/>
      <c r="B16" s="104"/>
      <c r="C16" s="34">
        <v>2023</v>
      </c>
      <c r="D16" s="30">
        <f>E16+F16+G16+H16+I16</f>
        <v>261.8</v>
      </c>
      <c r="E16" s="30">
        <v>0</v>
      </c>
      <c r="F16" s="30">
        <v>0</v>
      </c>
      <c r="G16" s="30">
        <v>0</v>
      </c>
      <c r="H16" s="30">
        <v>261.8</v>
      </c>
      <c r="I16" s="37">
        <v>0</v>
      </c>
      <c r="J16" s="147"/>
    </row>
    <row r="17" spans="1:10" ht="15">
      <c r="A17" s="94"/>
      <c r="B17" s="104"/>
      <c r="C17" s="34">
        <v>2024</v>
      </c>
      <c r="D17" s="30">
        <f t="shared" si="0"/>
        <v>200.5</v>
      </c>
      <c r="E17" s="30">
        <v>0</v>
      </c>
      <c r="F17" s="30">
        <v>0</v>
      </c>
      <c r="G17" s="30">
        <v>0</v>
      </c>
      <c r="H17" s="30">
        <v>200.5</v>
      </c>
      <c r="I17" s="37">
        <v>0</v>
      </c>
      <c r="J17" s="147"/>
    </row>
    <row r="18" spans="1:10" ht="15.75" thickBot="1">
      <c r="A18" s="102"/>
      <c r="B18" s="105"/>
      <c r="C18" s="21">
        <v>2025</v>
      </c>
      <c r="D18" s="31">
        <f t="shared" si="0"/>
        <v>199.9</v>
      </c>
      <c r="E18" s="31">
        <v>0</v>
      </c>
      <c r="F18" s="31">
        <v>0</v>
      </c>
      <c r="G18" s="31">
        <v>0</v>
      </c>
      <c r="H18" s="31">
        <v>199.9</v>
      </c>
      <c r="I18" s="38">
        <v>0</v>
      </c>
      <c r="J18" s="147"/>
    </row>
    <row r="19" spans="1:10" ht="13.5" customHeight="1">
      <c r="A19" s="93">
        <v>3</v>
      </c>
      <c r="B19" s="103" t="s">
        <v>25</v>
      </c>
      <c r="C19" s="14">
        <v>2022</v>
      </c>
      <c r="D19" s="15">
        <f t="shared" si="0"/>
        <v>13</v>
      </c>
      <c r="E19" s="15">
        <v>0</v>
      </c>
      <c r="F19" s="15">
        <v>0</v>
      </c>
      <c r="G19" s="15">
        <v>0</v>
      </c>
      <c r="H19" s="15">
        <v>13</v>
      </c>
      <c r="I19" s="36">
        <v>0</v>
      </c>
      <c r="J19" s="147"/>
    </row>
    <row r="20" spans="1:10" ht="15">
      <c r="A20" s="94"/>
      <c r="B20" s="104"/>
      <c r="C20" s="34">
        <v>2023</v>
      </c>
      <c r="D20" s="30">
        <f t="shared" si="0"/>
        <v>8.9</v>
      </c>
      <c r="E20" s="30">
        <v>0</v>
      </c>
      <c r="F20" s="30">
        <v>0</v>
      </c>
      <c r="G20" s="30">
        <v>0</v>
      </c>
      <c r="H20" s="30">
        <v>8.9</v>
      </c>
      <c r="I20" s="37">
        <v>0</v>
      </c>
      <c r="J20" s="147"/>
    </row>
    <row r="21" spans="1:10" ht="15">
      <c r="A21" s="94"/>
      <c r="B21" s="104"/>
      <c r="C21" s="34">
        <v>2024</v>
      </c>
      <c r="D21" s="30">
        <f t="shared" si="0"/>
        <v>9.6</v>
      </c>
      <c r="E21" s="30">
        <v>0</v>
      </c>
      <c r="F21" s="30">
        <v>0</v>
      </c>
      <c r="G21" s="30">
        <v>0</v>
      </c>
      <c r="H21" s="30">
        <v>9.6</v>
      </c>
      <c r="I21" s="37">
        <v>0</v>
      </c>
      <c r="J21" s="147"/>
    </row>
    <row r="22" spans="1:10" ht="15.75" thickBot="1">
      <c r="A22" s="102"/>
      <c r="B22" s="105"/>
      <c r="C22" s="21">
        <v>2025</v>
      </c>
      <c r="D22" s="31">
        <f t="shared" si="0"/>
        <v>9.6</v>
      </c>
      <c r="E22" s="31">
        <v>0</v>
      </c>
      <c r="F22" s="31">
        <v>0</v>
      </c>
      <c r="G22" s="31">
        <v>0</v>
      </c>
      <c r="H22" s="31">
        <v>9.6</v>
      </c>
      <c r="I22" s="38">
        <v>0</v>
      </c>
      <c r="J22" s="147"/>
    </row>
    <row r="23" spans="1:10" ht="13.5" customHeight="1">
      <c r="A23" s="93">
        <v>4</v>
      </c>
      <c r="B23" s="103" t="s">
        <v>109</v>
      </c>
      <c r="C23" s="14">
        <v>2022</v>
      </c>
      <c r="D23" s="15">
        <f t="shared" ref="D23:D26" si="1">E23+F23+G23+H23+I23</f>
        <v>74.400000000000006</v>
      </c>
      <c r="E23" s="15">
        <v>0</v>
      </c>
      <c r="F23" s="15">
        <v>0</v>
      </c>
      <c r="G23" s="15">
        <v>0</v>
      </c>
      <c r="H23" s="15">
        <v>74.400000000000006</v>
      </c>
      <c r="I23" s="36">
        <v>0</v>
      </c>
      <c r="J23" s="147"/>
    </row>
    <row r="24" spans="1:10" ht="15">
      <c r="A24" s="94"/>
      <c r="B24" s="104"/>
      <c r="C24" s="34">
        <v>2023</v>
      </c>
      <c r="D24" s="30">
        <f t="shared" si="1"/>
        <v>0</v>
      </c>
      <c r="E24" s="30">
        <v>0</v>
      </c>
      <c r="F24" s="30">
        <v>0</v>
      </c>
      <c r="G24" s="30">
        <v>0</v>
      </c>
      <c r="H24" s="30">
        <v>0</v>
      </c>
      <c r="I24" s="37">
        <v>0</v>
      </c>
      <c r="J24" s="147"/>
    </row>
    <row r="25" spans="1:10" ht="15">
      <c r="A25" s="94"/>
      <c r="B25" s="104"/>
      <c r="C25" s="34">
        <v>2024</v>
      </c>
      <c r="D25" s="30">
        <f t="shared" si="1"/>
        <v>0</v>
      </c>
      <c r="E25" s="30">
        <v>0</v>
      </c>
      <c r="F25" s="30">
        <v>0</v>
      </c>
      <c r="G25" s="30">
        <v>0</v>
      </c>
      <c r="H25" s="30">
        <v>0</v>
      </c>
      <c r="I25" s="37">
        <v>0</v>
      </c>
      <c r="J25" s="147"/>
    </row>
    <row r="26" spans="1:10" ht="15.75" thickBot="1">
      <c r="A26" s="102"/>
      <c r="B26" s="105"/>
      <c r="C26" s="21">
        <v>2025</v>
      </c>
      <c r="D26" s="22">
        <f t="shared" si="1"/>
        <v>0</v>
      </c>
      <c r="E26" s="22">
        <v>0</v>
      </c>
      <c r="F26" s="22">
        <v>0</v>
      </c>
      <c r="G26" s="22">
        <v>0</v>
      </c>
      <c r="H26" s="22">
        <v>0</v>
      </c>
      <c r="I26" s="39">
        <v>0</v>
      </c>
      <c r="J26" s="147"/>
    </row>
    <row r="27" spans="1:10" ht="13.5" customHeight="1">
      <c r="A27" s="93">
        <v>5</v>
      </c>
      <c r="B27" s="96" t="s">
        <v>108</v>
      </c>
      <c r="C27" s="14">
        <v>2022</v>
      </c>
      <c r="D27" s="15">
        <f t="shared" si="0"/>
        <v>0</v>
      </c>
      <c r="E27" s="15">
        <v>0</v>
      </c>
      <c r="F27" s="15">
        <v>0</v>
      </c>
      <c r="G27" s="15">
        <v>0</v>
      </c>
      <c r="H27" s="15">
        <v>0</v>
      </c>
      <c r="I27" s="36">
        <v>0</v>
      </c>
      <c r="J27" s="147"/>
    </row>
    <row r="28" spans="1:10" ht="15">
      <c r="A28" s="94"/>
      <c r="B28" s="97"/>
      <c r="C28" s="34">
        <v>2023</v>
      </c>
      <c r="D28" s="30">
        <f t="shared" si="0"/>
        <v>79</v>
      </c>
      <c r="E28" s="30">
        <v>0</v>
      </c>
      <c r="F28" s="30">
        <v>0</v>
      </c>
      <c r="G28" s="30">
        <v>0</v>
      </c>
      <c r="H28" s="30">
        <v>79</v>
      </c>
      <c r="I28" s="37">
        <v>0</v>
      </c>
      <c r="J28" s="147"/>
    </row>
    <row r="29" spans="1:10" ht="15">
      <c r="A29" s="94"/>
      <c r="B29" s="97"/>
      <c r="C29" s="34">
        <v>2024</v>
      </c>
      <c r="D29" s="30">
        <f t="shared" si="0"/>
        <v>84.9</v>
      </c>
      <c r="E29" s="30">
        <v>0</v>
      </c>
      <c r="F29" s="30">
        <v>0</v>
      </c>
      <c r="G29" s="30">
        <v>0</v>
      </c>
      <c r="H29" s="30">
        <v>84.9</v>
      </c>
      <c r="I29" s="37">
        <v>0</v>
      </c>
      <c r="J29" s="147"/>
    </row>
    <row r="30" spans="1:10" ht="15.75" thickBot="1">
      <c r="A30" s="102"/>
      <c r="B30" s="138"/>
      <c r="C30" s="21">
        <v>2025</v>
      </c>
      <c r="D30" s="22">
        <f t="shared" si="0"/>
        <v>84.7</v>
      </c>
      <c r="E30" s="22">
        <v>0</v>
      </c>
      <c r="F30" s="22">
        <v>0</v>
      </c>
      <c r="G30" s="22">
        <v>0</v>
      </c>
      <c r="H30" s="22">
        <v>84.7</v>
      </c>
      <c r="I30" s="39">
        <v>0</v>
      </c>
      <c r="J30" s="147"/>
    </row>
    <row r="31" spans="1:10" s="6" customFormat="1" ht="12.75">
      <c r="A31" s="112" t="s">
        <v>17</v>
      </c>
      <c r="B31" s="113"/>
      <c r="C31" s="17">
        <v>2022</v>
      </c>
      <c r="D31" s="18">
        <f>D11+D15+D19+D27+D23</f>
        <v>304.89999999999998</v>
      </c>
      <c r="E31" s="18">
        <f t="shared" ref="E31:H31" si="2">E11+E15+E19+E27+E23</f>
        <v>0</v>
      </c>
      <c r="F31" s="18">
        <f t="shared" si="2"/>
        <v>0</v>
      </c>
      <c r="G31" s="18">
        <f t="shared" si="2"/>
        <v>0</v>
      </c>
      <c r="H31" s="18">
        <f t="shared" si="2"/>
        <v>304.89999999999998</v>
      </c>
      <c r="I31" s="18">
        <f>I11+I15+I19+I27+I23</f>
        <v>0</v>
      </c>
      <c r="J31" s="111"/>
    </row>
    <row r="32" spans="1:10" s="6" customFormat="1" ht="12.75">
      <c r="A32" s="114"/>
      <c r="B32" s="115"/>
      <c r="C32" s="13">
        <v>2023</v>
      </c>
      <c r="D32" s="8">
        <f t="shared" ref="D32:D34" si="3">D12+D16+D20+D28+D24</f>
        <v>349.7</v>
      </c>
      <c r="E32" s="8">
        <f t="shared" ref="E32:H32" si="4">E12+E16+E20+E28+E24</f>
        <v>0</v>
      </c>
      <c r="F32" s="8">
        <f t="shared" si="4"/>
        <v>0</v>
      </c>
      <c r="G32" s="8">
        <f t="shared" si="4"/>
        <v>0</v>
      </c>
      <c r="H32" s="8">
        <f t="shared" si="4"/>
        <v>349.7</v>
      </c>
      <c r="I32" s="8">
        <f t="shared" ref="I32:I34" si="5">I12+I16+I20+I28+I24</f>
        <v>0</v>
      </c>
      <c r="J32" s="109"/>
    </row>
    <row r="33" spans="1:10" s="6" customFormat="1" ht="12.75">
      <c r="A33" s="114"/>
      <c r="B33" s="115"/>
      <c r="C33" s="13">
        <v>2024</v>
      </c>
      <c r="D33" s="8">
        <f t="shared" si="3"/>
        <v>295</v>
      </c>
      <c r="E33" s="8">
        <f t="shared" ref="E33:H33" si="6">E13+E17+E21+E29+E25</f>
        <v>0</v>
      </c>
      <c r="F33" s="8">
        <f t="shared" si="6"/>
        <v>0</v>
      </c>
      <c r="G33" s="8">
        <f t="shared" si="6"/>
        <v>0</v>
      </c>
      <c r="H33" s="8">
        <f t="shared" si="6"/>
        <v>295</v>
      </c>
      <c r="I33" s="8">
        <f t="shared" si="5"/>
        <v>0</v>
      </c>
      <c r="J33" s="109"/>
    </row>
    <row r="34" spans="1:10" s="6" customFormat="1" ht="13.5" thickBot="1">
      <c r="A34" s="116"/>
      <c r="B34" s="117"/>
      <c r="C34" s="19">
        <v>2025</v>
      </c>
      <c r="D34" s="20">
        <f t="shared" si="3"/>
        <v>294.2</v>
      </c>
      <c r="E34" s="20">
        <f t="shared" ref="E34:H34" si="7">E14+E18+E22+E30+E26</f>
        <v>0</v>
      </c>
      <c r="F34" s="20">
        <f t="shared" si="7"/>
        <v>0</v>
      </c>
      <c r="G34" s="20">
        <f t="shared" si="7"/>
        <v>0</v>
      </c>
      <c r="H34" s="20">
        <f t="shared" si="7"/>
        <v>294.2</v>
      </c>
      <c r="I34" s="20">
        <f t="shared" si="5"/>
        <v>0</v>
      </c>
      <c r="J34" s="110"/>
    </row>
    <row r="35" spans="1:10" s="6" customFormat="1" ht="11.25" customHeight="1">
      <c r="A35" s="122" t="s">
        <v>27</v>
      </c>
      <c r="B35" s="123"/>
      <c r="C35" s="120" t="s">
        <v>26</v>
      </c>
      <c r="D35" s="106">
        <f>D31+D32+D33+D34</f>
        <v>1243.8</v>
      </c>
      <c r="E35" s="106">
        <f t="shared" ref="E35:I35" si="8">E31+E32+E33+E34</f>
        <v>0</v>
      </c>
      <c r="F35" s="106">
        <f t="shared" si="8"/>
        <v>0</v>
      </c>
      <c r="G35" s="106">
        <f t="shared" si="8"/>
        <v>0</v>
      </c>
      <c r="H35" s="106">
        <f t="shared" si="8"/>
        <v>1243.8</v>
      </c>
      <c r="I35" s="106">
        <f t="shared" si="8"/>
        <v>0</v>
      </c>
      <c r="J35" s="108"/>
    </row>
    <row r="36" spans="1:10" s="6" customFormat="1" ht="11.25" customHeight="1">
      <c r="A36" s="114"/>
      <c r="B36" s="115"/>
      <c r="C36" s="120"/>
      <c r="D36" s="106"/>
      <c r="E36" s="106"/>
      <c r="F36" s="106"/>
      <c r="G36" s="106"/>
      <c r="H36" s="106"/>
      <c r="I36" s="106"/>
      <c r="J36" s="109"/>
    </row>
    <row r="37" spans="1:10" s="6" customFormat="1" ht="11.25" customHeight="1">
      <c r="A37" s="114"/>
      <c r="B37" s="115"/>
      <c r="C37" s="120"/>
      <c r="D37" s="106"/>
      <c r="E37" s="106"/>
      <c r="F37" s="106"/>
      <c r="G37" s="106"/>
      <c r="H37" s="106"/>
      <c r="I37" s="106"/>
      <c r="J37" s="109"/>
    </row>
    <row r="38" spans="1:10" s="6" customFormat="1" ht="11.25" customHeight="1" thickBot="1">
      <c r="A38" s="116"/>
      <c r="B38" s="117"/>
      <c r="C38" s="121"/>
      <c r="D38" s="107"/>
      <c r="E38" s="107"/>
      <c r="F38" s="107"/>
      <c r="G38" s="107"/>
      <c r="H38" s="107"/>
      <c r="I38" s="107"/>
      <c r="J38" s="110"/>
    </row>
    <row r="39" spans="1:10" ht="15.75" thickBot="1">
      <c r="A39" s="90" t="s">
        <v>28</v>
      </c>
      <c r="B39" s="91"/>
      <c r="C39" s="91"/>
      <c r="D39" s="91"/>
      <c r="E39" s="91"/>
      <c r="F39" s="91"/>
      <c r="G39" s="91"/>
      <c r="H39" s="91"/>
      <c r="I39" s="91"/>
      <c r="J39" s="92"/>
    </row>
    <row r="40" spans="1:10" ht="15">
      <c r="A40" s="93">
        <v>1</v>
      </c>
      <c r="B40" s="103" t="s">
        <v>29</v>
      </c>
      <c r="C40" s="14">
        <v>2022</v>
      </c>
      <c r="D40" s="15">
        <f t="shared" ref="D40:D55" si="9">E40+F40+G40+H40+I40</f>
        <v>714.41898000000003</v>
      </c>
      <c r="E40" s="15">
        <v>0</v>
      </c>
      <c r="F40" s="15">
        <v>0</v>
      </c>
      <c r="G40" s="15">
        <v>0</v>
      </c>
      <c r="H40" s="15">
        <v>714.41898000000003</v>
      </c>
      <c r="I40" s="36">
        <v>0</v>
      </c>
      <c r="J40" s="146" t="s">
        <v>9</v>
      </c>
    </row>
    <row r="41" spans="1:10" ht="15">
      <c r="A41" s="94"/>
      <c r="B41" s="104"/>
      <c r="C41" s="34">
        <v>2023</v>
      </c>
      <c r="D41" s="30">
        <f t="shared" si="9"/>
        <v>461.29748999999998</v>
      </c>
      <c r="E41" s="30">
        <v>0</v>
      </c>
      <c r="F41" s="30">
        <v>0</v>
      </c>
      <c r="G41" s="30">
        <v>0</v>
      </c>
      <c r="H41" s="30">
        <v>461.29748999999998</v>
      </c>
      <c r="I41" s="37">
        <v>0</v>
      </c>
      <c r="J41" s="147"/>
    </row>
    <row r="42" spans="1:10" ht="15">
      <c r="A42" s="94"/>
      <c r="B42" s="104"/>
      <c r="C42" s="34">
        <v>2024</v>
      </c>
      <c r="D42" s="30">
        <f t="shared" si="9"/>
        <v>429.6</v>
      </c>
      <c r="E42" s="30">
        <v>0</v>
      </c>
      <c r="F42" s="30">
        <v>0</v>
      </c>
      <c r="G42" s="30">
        <v>0</v>
      </c>
      <c r="H42" s="30">
        <v>429.6</v>
      </c>
      <c r="I42" s="37">
        <v>0</v>
      </c>
      <c r="J42" s="147"/>
    </row>
    <row r="43" spans="1:10" ht="15.75" thickBot="1">
      <c r="A43" s="95"/>
      <c r="B43" s="118"/>
      <c r="C43" s="35">
        <v>2025</v>
      </c>
      <c r="D43" s="31">
        <f t="shared" si="9"/>
        <v>433.8</v>
      </c>
      <c r="E43" s="31">
        <v>0</v>
      </c>
      <c r="F43" s="31">
        <v>0</v>
      </c>
      <c r="G43" s="31">
        <v>0</v>
      </c>
      <c r="H43" s="31">
        <v>433.8</v>
      </c>
      <c r="I43" s="38">
        <v>0</v>
      </c>
      <c r="J43" s="147"/>
    </row>
    <row r="44" spans="1:10" ht="15">
      <c r="A44" s="93">
        <v>2</v>
      </c>
      <c r="B44" s="96" t="s">
        <v>30</v>
      </c>
      <c r="C44" s="14">
        <v>2022</v>
      </c>
      <c r="D44" s="51">
        <f>E44+F44+G44+H44+I44</f>
        <v>1328.183</v>
      </c>
      <c r="E44" s="51">
        <f>E48</f>
        <v>0</v>
      </c>
      <c r="F44" s="51">
        <f>F48</f>
        <v>1098.5</v>
      </c>
      <c r="G44" s="51">
        <f>G48</f>
        <v>0</v>
      </c>
      <c r="H44" s="55">
        <f>143.5+H48</f>
        <v>226.18299999999999</v>
      </c>
      <c r="I44" s="56">
        <f>I48</f>
        <v>3.5</v>
      </c>
      <c r="J44" s="147"/>
    </row>
    <row r="45" spans="1:10" ht="15">
      <c r="A45" s="94"/>
      <c r="B45" s="97"/>
      <c r="C45" s="34">
        <v>2023</v>
      </c>
      <c r="D45" s="30">
        <f t="shared" si="9"/>
        <v>1384.3723499999999</v>
      </c>
      <c r="E45" s="30">
        <f t="shared" ref="E45:E47" si="10">E49</f>
        <v>0</v>
      </c>
      <c r="F45" s="30">
        <f>F49</f>
        <v>971.77275999999995</v>
      </c>
      <c r="G45" s="30">
        <f t="shared" ref="G45:G47" si="11">G49</f>
        <v>0</v>
      </c>
      <c r="H45" s="44">
        <f>279.2+H49</f>
        <v>412.09958999999998</v>
      </c>
      <c r="I45" s="30">
        <f t="shared" ref="I45:I47" si="12">I49</f>
        <v>0.5</v>
      </c>
      <c r="J45" s="147"/>
    </row>
    <row r="46" spans="1:10" ht="15">
      <c r="A46" s="94"/>
      <c r="B46" s="97"/>
      <c r="C46" s="34">
        <v>2024</v>
      </c>
      <c r="D46" s="30">
        <f t="shared" si="9"/>
        <v>73.2</v>
      </c>
      <c r="E46" s="30">
        <f t="shared" si="10"/>
        <v>0</v>
      </c>
      <c r="F46" s="30">
        <f>F50</f>
        <v>0</v>
      </c>
      <c r="G46" s="30">
        <f t="shared" si="11"/>
        <v>0</v>
      </c>
      <c r="H46" s="44">
        <f>73.2+H50</f>
        <v>73.2</v>
      </c>
      <c r="I46" s="30">
        <f t="shared" si="12"/>
        <v>0</v>
      </c>
      <c r="J46" s="147"/>
    </row>
    <row r="47" spans="1:10" ht="15.75" thickBot="1">
      <c r="A47" s="102"/>
      <c r="B47" s="138"/>
      <c r="C47" s="21">
        <v>2025</v>
      </c>
      <c r="D47" s="57">
        <f t="shared" si="9"/>
        <v>74</v>
      </c>
      <c r="E47" s="41">
        <f t="shared" si="10"/>
        <v>0</v>
      </c>
      <c r="F47" s="57">
        <f>F51</f>
        <v>0</v>
      </c>
      <c r="G47" s="41">
        <f t="shared" si="11"/>
        <v>0</v>
      </c>
      <c r="H47" s="58">
        <v>74</v>
      </c>
      <c r="I47" s="59">
        <f t="shared" si="12"/>
        <v>0</v>
      </c>
      <c r="J47" s="147"/>
    </row>
    <row r="48" spans="1:10" ht="177" customHeight="1">
      <c r="A48" s="124" t="s">
        <v>49</v>
      </c>
      <c r="B48" s="74" t="s">
        <v>82</v>
      </c>
      <c r="C48" s="14">
        <v>2022</v>
      </c>
      <c r="D48" s="15">
        <f t="shared" ref="D48:D51" si="13">E48+F48+G48+H48+I48</f>
        <v>1184.683</v>
      </c>
      <c r="E48" s="15">
        <v>0</v>
      </c>
      <c r="F48" s="15">
        <v>1098.5</v>
      </c>
      <c r="G48" s="15">
        <v>0</v>
      </c>
      <c r="H48" s="43">
        <v>82.683000000000007</v>
      </c>
      <c r="I48" s="36">
        <v>3.5</v>
      </c>
      <c r="J48" s="147"/>
    </row>
    <row r="49" spans="1:10" ht="178.5" customHeight="1">
      <c r="A49" s="125"/>
      <c r="B49" s="77" t="s">
        <v>97</v>
      </c>
      <c r="C49" s="34">
        <v>2023</v>
      </c>
      <c r="D49" s="30">
        <f t="shared" si="13"/>
        <v>1105.1723499999998</v>
      </c>
      <c r="E49" s="30">
        <v>0</v>
      </c>
      <c r="F49" s="30">
        <v>971.77275999999995</v>
      </c>
      <c r="G49" s="30">
        <v>0</v>
      </c>
      <c r="H49" s="44">
        <v>132.89958999999999</v>
      </c>
      <c r="I49" s="37">
        <v>0.5</v>
      </c>
      <c r="J49" s="147"/>
    </row>
    <row r="50" spans="1:10" ht="45.75" customHeight="1">
      <c r="A50" s="125"/>
      <c r="B50" s="75"/>
      <c r="C50" s="34">
        <v>2024</v>
      </c>
      <c r="D50" s="30">
        <f t="shared" si="13"/>
        <v>0</v>
      </c>
      <c r="E50" s="30">
        <v>0</v>
      </c>
      <c r="F50" s="30">
        <v>0</v>
      </c>
      <c r="G50" s="30">
        <v>0</v>
      </c>
      <c r="H50" s="44">
        <v>0</v>
      </c>
      <c r="I50" s="37">
        <v>0</v>
      </c>
      <c r="J50" s="147"/>
    </row>
    <row r="51" spans="1:10" ht="45.75" customHeight="1" thickBot="1">
      <c r="A51" s="153"/>
      <c r="B51" s="76"/>
      <c r="C51" s="21">
        <v>2025</v>
      </c>
      <c r="D51" s="31">
        <f t="shared" si="13"/>
        <v>0</v>
      </c>
      <c r="E51" s="31">
        <v>0</v>
      </c>
      <c r="F51" s="31">
        <v>0</v>
      </c>
      <c r="G51" s="31">
        <v>0</v>
      </c>
      <c r="H51" s="45">
        <v>0</v>
      </c>
      <c r="I51" s="38">
        <v>0</v>
      </c>
      <c r="J51" s="147"/>
    </row>
    <row r="52" spans="1:10" ht="30.75" customHeight="1">
      <c r="A52" s="93">
        <v>3</v>
      </c>
      <c r="B52" s="103" t="s">
        <v>31</v>
      </c>
      <c r="C52" s="14">
        <v>2022</v>
      </c>
      <c r="D52" s="15">
        <f t="shared" si="9"/>
        <v>39.5</v>
      </c>
      <c r="E52" s="15">
        <v>0</v>
      </c>
      <c r="F52" s="15">
        <v>0</v>
      </c>
      <c r="G52" s="15">
        <v>0</v>
      </c>
      <c r="H52" s="15">
        <v>39.5</v>
      </c>
      <c r="I52" s="36">
        <v>0</v>
      </c>
      <c r="J52" s="147"/>
    </row>
    <row r="53" spans="1:10" ht="30.75" customHeight="1">
      <c r="A53" s="94"/>
      <c r="B53" s="104"/>
      <c r="C53" s="34">
        <v>2023</v>
      </c>
      <c r="D53" s="30">
        <f t="shared" si="9"/>
        <v>0</v>
      </c>
      <c r="E53" s="30">
        <v>0</v>
      </c>
      <c r="F53" s="30">
        <v>0</v>
      </c>
      <c r="G53" s="30">
        <v>0</v>
      </c>
      <c r="H53" s="30">
        <v>0</v>
      </c>
      <c r="I53" s="37">
        <v>0</v>
      </c>
      <c r="J53" s="147"/>
    </row>
    <row r="54" spans="1:10" ht="30.75" customHeight="1">
      <c r="A54" s="94"/>
      <c r="B54" s="104"/>
      <c r="C54" s="34">
        <v>2024</v>
      </c>
      <c r="D54" s="30">
        <f t="shared" si="9"/>
        <v>0</v>
      </c>
      <c r="E54" s="30">
        <v>0</v>
      </c>
      <c r="F54" s="30">
        <v>0</v>
      </c>
      <c r="G54" s="30">
        <v>0</v>
      </c>
      <c r="H54" s="30">
        <v>0</v>
      </c>
      <c r="I54" s="37">
        <v>0</v>
      </c>
      <c r="J54" s="147"/>
    </row>
    <row r="55" spans="1:10" ht="30.75" customHeight="1" thickBot="1">
      <c r="A55" s="102"/>
      <c r="B55" s="105"/>
      <c r="C55" s="21">
        <v>2025</v>
      </c>
      <c r="D55" s="22">
        <f t="shared" si="9"/>
        <v>0</v>
      </c>
      <c r="E55" s="22">
        <v>0</v>
      </c>
      <c r="F55" s="22">
        <v>0</v>
      </c>
      <c r="G55" s="22">
        <v>0</v>
      </c>
      <c r="H55" s="22">
        <v>0</v>
      </c>
      <c r="I55" s="39">
        <v>0</v>
      </c>
      <c r="J55" s="147"/>
    </row>
    <row r="56" spans="1:10" s="6" customFormat="1" ht="12.75">
      <c r="A56" s="112" t="s">
        <v>17</v>
      </c>
      <c r="B56" s="113"/>
      <c r="C56" s="17">
        <v>2022</v>
      </c>
      <c r="D56" s="18">
        <f>D40+D44+D52</f>
        <v>2082.1019799999999</v>
      </c>
      <c r="E56" s="18">
        <f>E36+E40+E44+E52</f>
        <v>0</v>
      </c>
      <c r="F56" s="18">
        <f>F40+F44+F52</f>
        <v>1098.5</v>
      </c>
      <c r="G56" s="18">
        <f>G36+G40+G44+G52</f>
        <v>0</v>
      </c>
      <c r="H56" s="18">
        <f>H36+H40+H44+H52</f>
        <v>980.10198000000003</v>
      </c>
      <c r="I56" s="18">
        <f>I36+I40+I44+I52</f>
        <v>3.5</v>
      </c>
      <c r="J56" s="111"/>
    </row>
    <row r="57" spans="1:10" s="6" customFormat="1" ht="12.75">
      <c r="A57" s="114"/>
      <c r="B57" s="115"/>
      <c r="C57" s="13">
        <v>2023</v>
      </c>
      <c r="D57" s="8">
        <f>D41+D45+D53</f>
        <v>1845.6698399999998</v>
      </c>
      <c r="E57" s="47">
        <f t="shared" ref="E57:E59" si="14">E37+E41+E45+E53</f>
        <v>0</v>
      </c>
      <c r="F57" s="47">
        <f t="shared" ref="F57:F59" si="15">F41+F45+F53</f>
        <v>971.77275999999995</v>
      </c>
      <c r="G57" s="47">
        <f t="shared" ref="G57:G59" si="16">G37+G41+G45+G53</f>
        <v>0</v>
      </c>
      <c r="H57" s="47">
        <f t="shared" ref="H57:H59" si="17">H37+H41+H45+H53</f>
        <v>873.39707999999996</v>
      </c>
      <c r="I57" s="47">
        <f t="shared" ref="I57:I59" si="18">I37+I41+I45+I53</f>
        <v>0.5</v>
      </c>
      <c r="J57" s="109"/>
    </row>
    <row r="58" spans="1:10" s="6" customFormat="1" ht="12.75">
      <c r="A58" s="114"/>
      <c r="B58" s="115"/>
      <c r="C58" s="13">
        <v>2024</v>
      </c>
      <c r="D58" s="8">
        <f>D42+D46+D54</f>
        <v>502.8</v>
      </c>
      <c r="E58" s="47">
        <f t="shared" si="14"/>
        <v>0</v>
      </c>
      <c r="F58" s="47">
        <f t="shared" si="15"/>
        <v>0</v>
      </c>
      <c r="G58" s="47">
        <f t="shared" si="16"/>
        <v>0</v>
      </c>
      <c r="H58" s="47">
        <f t="shared" si="17"/>
        <v>502.8</v>
      </c>
      <c r="I58" s="47">
        <f t="shared" si="18"/>
        <v>0</v>
      </c>
      <c r="J58" s="109"/>
    </row>
    <row r="59" spans="1:10" s="6" customFormat="1" ht="13.5" thickBot="1">
      <c r="A59" s="116"/>
      <c r="B59" s="117"/>
      <c r="C59" s="19">
        <v>2025</v>
      </c>
      <c r="D59" s="20">
        <f>D39+D43+D47+D55</f>
        <v>507.8</v>
      </c>
      <c r="E59" s="54">
        <f t="shared" si="14"/>
        <v>0</v>
      </c>
      <c r="F59" s="54">
        <f t="shared" si="15"/>
        <v>0</v>
      </c>
      <c r="G59" s="54">
        <f t="shared" si="16"/>
        <v>0</v>
      </c>
      <c r="H59" s="54">
        <f t="shared" si="17"/>
        <v>507.8</v>
      </c>
      <c r="I59" s="54">
        <f t="shared" si="18"/>
        <v>0</v>
      </c>
      <c r="J59" s="110"/>
    </row>
    <row r="60" spans="1:10" s="6" customFormat="1" ht="11.25" customHeight="1">
      <c r="A60" s="122" t="s">
        <v>32</v>
      </c>
      <c r="B60" s="123"/>
      <c r="C60" s="120" t="s">
        <v>26</v>
      </c>
      <c r="D60" s="106">
        <f>D56+D57+D58+D59</f>
        <v>4938.3718200000003</v>
      </c>
      <c r="E60" s="106">
        <f t="shared" ref="E60" si="19">E56+E57+E58+E59</f>
        <v>0</v>
      </c>
      <c r="F60" s="106">
        <f t="shared" ref="F60" si="20">F56+F57+F58+F59</f>
        <v>2070.2727599999998</v>
      </c>
      <c r="G60" s="106">
        <f t="shared" ref="G60" si="21">G56+G57+G58+G59</f>
        <v>0</v>
      </c>
      <c r="H60" s="106">
        <f t="shared" ref="H60" si="22">H56+H57+H58+H59</f>
        <v>2864.0990600000005</v>
      </c>
      <c r="I60" s="106">
        <f t="shared" ref="I60" si="23">I56+I57+I58+I59</f>
        <v>4</v>
      </c>
      <c r="J60" s="108"/>
    </row>
    <row r="61" spans="1:10" s="6" customFormat="1" ht="11.25" customHeight="1">
      <c r="A61" s="114"/>
      <c r="B61" s="115"/>
      <c r="C61" s="120"/>
      <c r="D61" s="106"/>
      <c r="E61" s="106"/>
      <c r="F61" s="106"/>
      <c r="G61" s="106"/>
      <c r="H61" s="106"/>
      <c r="I61" s="106"/>
      <c r="J61" s="109"/>
    </row>
    <row r="62" spans="1:10" s="6" customFormat="1" ht="11.25" customHeight="1">
      <c r="A62" s="114"/>
      <c r="B62" s="115"/>
      <c r="C62" s="120"/>
      <c r="D62" s="106"/>
      <c r="E62" s="106"/>
      <c r="F62" s="106"/>
      <c r="G62" s="106"/>
      <c r="H62" s="106"/>
      <c r="I62" s="106"/>
      <c r="J62" s="109"/>
    </row>
    <row r="63" spans="1:10" s="6" customFormat="1" ht="11.25" customHeight="1" thickBot="1">
      <c r="A63" s="116"/>
      <c r="B63" s="117"/>
      <c r="C63" s="121"/>
      <c r="D63" s="107"/>
      <c r="E63" s="107"/>
      <c r="F63" s="107"/>
      <c r="G63" s="107"/>
      <c r="H63" s="107"/>
      <c r="I63" s="107"/>
      <c r="J63" s="110"/>
    </row>
    <row r="64" spans="1:10" ht="15.75" thickBot="1">
      <c r="A64" s="90" t="s">
        <v>39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23.25" customHeight="1">
      <c r="A65" s="93">
        <v>1</v>
      </c>
      <c r="B65" s="103" t="s">
        <v>33</v>
      </c>
      <c r="C65" s="14">
        <v>2022</v>
      </c>
      <c r="D65" s="15">
        <f t="shared" ref="D65:D96" si="24">E65+F65+G65+H65+I65</f>
        <v>181.9</v>
      </c>
      <c r="E65" s="15">
        <v>0</v>
      </c>
      <c r="F65" s="15">
        <v>0</v>
      </c>
      <c r="G65" s="15">
        <v>0</v>
      </c>
      <c r="H65" s="15">
        <v>181.9</v>
      </c>
      <c r="I65" s="36">
        <v>0</v>
      </c>
      <c r="J65" s="146" t="s">
        <v>9</v>
      </c>
    </row>
    <row r="66" spans="1:10" ht="23.25" customHeight="1">
      <c r="A66" s="94"/>
      <c r="B66" s="104"/>
      <c r="C66" s="34">
        <v>2023</v>
      </c>
      <c r="D66" s="30">
        <f t="shared" si="24"/>
        <v>213.4</v>
      </c>
      <c r="E66" s="30">
        <v>0</v>
      </c>
      <c r="F66" s="30">
        <v>0</v>
      </c>
      <c r="G66" s="30">
        <v>0</v>
      </c>
      <c r="H66" s="30">
        <v>213.4</v>
      </c>
      <c r="I66" s="37">
        <v>0</v>
      </c>
      <c r="J66" s="147"/>
    </row>
    <row r="67" spans="1:10" ht="23.25" customHeight="1">
      <c r="A67" s="94"/>
      <c r="B67" s="104"/>
      <c r="C67" s="34">
        <v>2024</v>
      </c>
      <c r="D67" s="30">
        <f t="shared" si="24"/>
        <v>229.3</v>
      </c>
      <c r="E67" s="30">
        <v>0</v>
      </c>
      <c r="F67" s="30">
        <v>0</v>
      </c>
      <c r="G67" s="30">
        <v>0</v>
      </c>
      <c r="H67" s="30">
        <v>229.3</v>
      </c>
      <c r="I67" s="37">
        <v>0</v>
      </c>
      <c r="J67" s="147"/>
    </row>
    <row r="68" spans="1:10" ht="23.25" customHeight="1" thickBot="1">
      <c r="A68" s="95"/>
      <c r="B68" s="118"/>
      <c r="C68" s="35">
        <v>2025</v>
      </c>
      <c r="D68" s="31">
        <f t="shared" si="24"/>
        <v>228.9</v>
      </c>
      <c r="E68" s="31">
        <v>0</v>
      </c>
      <c r="F68" s="31">
        <v>0</v>
      </c>
      <c r="G68" s="31">
        <v>0</v>
      </c>
      <c r="H68" s="31">
        <v>228.9</v>
      </c>
      <c r="I68" s="38">
        <v>0</v>
      </c>
      <c r="J68" s="147"/>
    </row>
    <row r="69" spans="1:10" ht="15">
      <c r="A69" s="93">
        <v>2</v>
      </c>
      <c r="B69" s="103" t="s">
        <v>93</v>
      </c>
      <c r="C69" s="14">
        <v>2022</v>
      </c>
      <c r="D69" s="15">
        <f t="shared" ref="D69:D72" si="25">E69+F69+G69+H69+I69</f>
        <v>10</v>
      </c>
      <c r="E69" s="15">
        <v>0</v>
      </c>
      <c r="F69" s="15">
        <v>0</v>
      </c>
      <c r="G69" s="15">
        <v>0</v>
      </c>
      <c r="H69" s="15">
        <v>10</v>
      </c>
      <c r="I69" s="36">
        <v>0</v>
      </c>
      <c r="J69" s="147"/>
    </row>
    <row r="70" spans="1:10" ht="15">
      <c r="A70" s="94"/>
      <c r="B70" s="104"/>
      <c r="C70" s="34">
        <v>2023</v>
      </c>
      <c r="D70" s="30">
        <f t="shared" si="25"/>
        <v>49.6</v>
      </c>
      <c r="E70" s="30">
        <v>0</v>
      </c>
      <c r="F70" s="30">
        <v>0</v>
      </c>
      <c r="G70" s="30">
        <v>0</v>
      </c>
      <c r="H70" s="30">
        <v>49.6</v>
      </c>
      <c r="I70" s="37">
        <v>0</v>
      </c>
      <c r="J70" s="147"/>
    </row>
    <row r="71" spans="1:10" ht="15">
      <c r="A71" s="94"/>
      <c r="B71" s="104"/>
      <c r="C71" s="34">
        <v>2024</v>
      </c>
      <c r="D71" s="30">
        <f t="shared" si="25"/>
        <v>11.4</v>
      </c>
      <c r="E71" s="30">
        <v>0</v>
      </c>
      <c r="F71" s="30">
        <v>0</v>
      </c>
      <c r="G71" s="30">
        <v>0</v>
      </c>
      <c r="H71" s="30">
        <v>11.4</v>
      </c>
      <c r="I71" s="37">
        <v>0</v>
      </c>
      <c r="J71" s="147"/>
    </row>
    <row r="72" spans="1:10" ht="15.75" thickBot="1">
      <c r="A72" s="102"/>
      <c r="B72" s="105"/>
      <c r="C72" s="21">
        <v>2025</v>
      </c>
      <c r="D72" s="31">
        <f t="shared" si="25"/>
        <v>11.4</v>
      </c>
      <c r="E72" s="31">
        <v>0</v>
      </c>
      <c r="F72" s="31">
        <v>0</v>
      </c>
      <c r="G72" s="31">
        <v>0</v>
      </c>
      <c r="H72" s="31">
        <v>11.4</v>
      </c>
      <c r="I72" s="38">
        <v>0</v>
      </c>
      <c r="J72" s="147"/>
    </row>
    <row r="73" spans="1:10" ht="15">
      <c r="A73" s="93">
        <v>3</v>
      </c>
      <c r="B73" s="103" t="s">
        <v>34</v>
      </c>
      <c r="C73" s="14">
        <v>2022</v>
      </c>
      <c r="D73" s="15">
        <f t="shared" si="24"/>
        <v>89.9</v>
      </c>
      <c r="E73" s="15">
        <v>0</v>
      </c>
      <c r="F73" s="15">
        <v>0</v>
      </c>
      <c r="G73" s="15">
        <v>0</v>
      </c>
      <c r="H73" s="15">
        <v>89.9</v>
      </c>
      <c r="I73" s="36">
        <v>0</v>
      </c>
      <c r="J73" s="147"/>
    </row>
    <row r="74" spans="1:10" ht="15">
      <c r="A74" s="94"/>
      <c r="B74" s="104"/>
      <c r="C74" s="34">
        <v>2023</v>
      </c>
      <c r="D74" s="30">
        <f t="shared" si="24"/>
        <v>235.4</v>
      </c>
      <c r="E74" s="30">
        <v>0</v>
      </c>
      <c r="F74" s="30">
        <v>0</v>
      </c>
      <c r="G74" s="30">
        <v>0</v>
      </c>
      <c r="H74" s="30">
        <v>235.4</v>
      </c>
      <c r="I74" s="37">
        <v>0</v>
      </c>
      <c r="J74" s="147"/>
    </row>
    <row r="75" spans="1:10" ht="15">
      <c r="A75" s="94"/>
      <c r="B75" s="104"/>
      <c r="C75" s="34">
        <v>2024</v>
      </c>
      <c r="D75" s="30">
        <f t="shared" si="24"/>
        <v>102.5</v>
      </c>
      <c r="E75" s="30">
        <v>0</v>
      </c>
      <c r="F75" s="30">
        <v>0</v>
      </c>
      <c r="G75" s="30">
        <v>0</v>
      </c>
      <c r="H75" s="30">
        <v>102.5</v>
      </c>
      <c r="I75" s="37">
        <v>0</v>
      </c>
      <c r="J75" s="147"/>
    </row>
    <row r="76" spans="1:10" ht="15.75" thickBot="1">
      <c r="A76" s="102"/>
      <c r="B76" s="105"/>
      <c r="C76" s="21">
        <v>2025</v>
      </c>
      <c r="D76" s="31">
        <f t="shared" si="24"/>
        <v>102.3</v>
      </c>
      <c r="E76" s="31">
        <v>0</v>
      </c>
      <c r="F76" s="31">
        <v>0</v>
      </c>
      <c r="G76" s="31">
        <v>0</v>
      </c>
      <c r="H76" s="31">
        <v>102.3</v>
      </c>
      <c r="I76" s="38">
        <v>0</v>
      </c>
      <c r="J76" s="147"/>
    </row>
    <row r="77" spans="1:10" ht="16.5" customHeight="1">
      <c r="A77" s="93">
        <v>4</v>
      </c>
      <c r="B77" s="103" t="s">
        <v>35</v>
      </c>
      <c r="C77" s="14">
        <v>2022</v>
      </c>
      <c r="D77" s="15">
        <f t="shared" si="24"/>
        <v>46.8</v>
      </c>
      <c r="E77" s="15">
        <v>0</v>
      </c>
      <c r="F77" s="15">
        <v>0</v>
      </c>
      <c r="G77" s="15">
        <v>0</v>
      </c>
      <c r="H77" s="15">
        <v>46.8</v>
      </c>
      <c r="I77" s="36">
        <v>0</v>
      </c>
      <c r="J77" s="147"/>
    </row>
    <row r="78" spans="1:10" ht="16.5" customHeight="1">
      <c r="A78" s="94"/>
      <c r="B78" s="104"/>
      <c r="C78" s="34">
        <v>2023</v>
      </c>
      <c r="D78" s="30">
        <f t="shared" si="24"/>
        <v>55</v>
      </c>
      <c r="E78" s="30">
        <v>0</v>
      </c>
      <c r="F78" s="30">
        <v>0</v>
      </c>
      <c r="G78" s="30">
        <v>0</v>
      </c>
      <c r="H78" s="30">
        <v>55</v>
      </c>
      <c r="I78" s="37">
        <v>0</v>
      </c>
      <c r="J78" s="147"/>
    </row>
    <row r="79" spans="1:10" ht="16.5" customHeight="1">
      <c r="A79" s="94"/>
      <c r="B79" s="104"/>
      <c r="C79" s="34">
        <v>2024</v>
      </c>
      <c r="D79" s="30">
        <f t="shared" si="24"/>
        <v>59.1</v>
      </c>
      <c r="E79" s="30">
        <v>0</v>
      </c>
      <c r="F79" s="30">
        <v>0</v>
      </c>
      <c r="G79" s="30">
        <v>0</v>
      </c>
      <c r="H79" s="30">
        <v>59.1</v>
      </c>
      <c r="I79" s="37">
        <v>0</v>
      </c>
      <c r="J79" s="147"/>
    </row>
    <row r="80" spans="1:10" ht="16.5" customHeight="1" thickBot="1">
      <c r="A80" s="102"/>
      <c r="B80" s="105"/>
      <c r="C80" s="21">
        <v>2025</v>
      </c>
      <c r="D80" s="22">
        <f t="shared" si="24"/>
        <v>59</v>
      </c>
      <c r="E80" s="22">
        <v>0</v>
      </c>
      <c r="F80" s="22">
        <v>0</v>
      </c>
      <c r="G80" s="22">
        <v>0</v>
      </c>
      <c r="H80" s="31">
        <v>59</v>
      </c>
      <c r="I80" s="39">
        <v>0</v>
      </c>
      <c r="J80" s="147"/>
    </row>
    <row r="81" spans="1:10" ht="18.75" customHeight="1">
      <c r="A81" s="93">
        <v>5</v>
      </c>
      <c r="B81" s="103" t="s">
        <v>36</v>
      </c>
      <c r="C81" s="14">
        <v>2022</v>
      </c>
      <c r="D81" s="15">
        <f t="shared" si="24"/>
        <v>169.4</v>
      </c>
      <c r="E81" s="15">
        <v>0</v>
      </c>
      <c r="F81" s="15">
        <v>0</v>
      </c>
      <c r="G81" s="15">
        <v>0</v>
      </c>
      <c r="H81" s="15">
        <v>169.4</v>
      </c>
      <c r="I81" s="43">
        <v>0</v>
      </c>
      <c r="J81" s="149"/>
    </row>
    <row r="82" spans="1:10" ht="18.75" customHeight="1">
      <c r="A82" s="94"/>
      <c r="B82" s="104"/>
      <c r="C82" s="34">
        <v>2023</v>
      </c>
      <c r="D82" s="30">
        <f t="shared" si="24"/>
        <v>95.5</v>
      </c>
      <c r="E82" s="30">
        <v>0</v>
      </c>
      <c r="F82" s="30">
        <v>0</v>
      </c>
      <c r="G82" s="30">
        <v>0</v>
      </c>
      <c r="H82" s="30">
        <v>95.5</v>
      </c>
      <c r="I82" s="30">
        <v>0</v>
      </c>
      <c r="J82" s="149"/>
    </row>
    <row r="83" spans="1:10" ht="18.75" customHeight="1">
      <c r="A83" s="94"/>
      <c r="B83" s="104"/>
      <c r="C83" s="34">
        <v>2024</v>
      </c>
      <c r="D83" s="30">
        <f t="shared" si="24"/>
        <v>196.1</v>
      </c>
      <c r="E83" s="30">
        <v>0</v>
      </c>
      <c r="F83" s="30">
        <v>0</v>
      </c>
      <c r="G83" s="30">
        <v>0</v>
      </c>
      <c r="H83" s="30">
        <v>196.1</v>
      </c>
      <c r="I83" s="30">
        <v>0</v>
      </c>
      <c r="J83" s="149"/>
    </row>
    <row r="84" spans="1:10" ht="18.75" customHeight="1" thickBot="1">
      <c r="A84" s="95"/>
      <c r="B84" s="118"/>
      <c r="C84" s="35">
        <v>2025</v>
      </c>
      <c r="D84" s="31">
        <f t="shared" si="24"/>
        <v>195.7</v>
      </c>
      <c r="E84" s="31">
        <v>0</v>
      </c>
      <c r="F84" s="31">
        <v>0</v>
      </c>
      <c r="G84" s="31">
        <v>0</v>
      </c>
      <c r="H84" s="31">
        <v>195.7</v>
      </c>
      <c r="I84" s="31">
        <v>0</v>
      </c>
      <c r="J84" s="149"/>
    </row>
    <row r="85" spans="1:10" ht="18.75" customHeight="1">
      <c r="A85" s="93">
        <v>6</v>
      </c>
      <c r="B85" s="103" t="s">
        <v>37</v>
      </c>
      <c r="C85" s="14">
        <v>2022</v>
      </c>
      <c r="D85" s="15">
        <f t="shared" si="24"/>
        <v>106.2</v>
      </c>
      <c r="E85" s="15">
        <v>0</v>
      </c>
      <c r="F85" s="15">
        <v>0</v>
      </c>
      <c r="G85" s="15">
        <v>0</v>
      </c>
      <c r="H85" s="15">
        <v>106.2</v>
      </c>
      <c r="I85" s="43">
        <v>0</v>
      </c>
      <c r="J85" s="149"/>
    </row>
    <row r="86" spans="1:10" ht="18.75" customHeight="1">
      <c r="A86" s="94"/>
      <c r="B86" s="104"/>
      <c r="C86" s="34">
        <v>2023</v>
      </c>
      <c r="D86" s="30">
        <f t="shared" si="24"/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149"/>
    </row>
    <row r="87" spans="1:10" ht="18.75" customHeight="1">
      <c r="A87" s="94"/>
      <c r="B87" s="104"/>
      <c r="C87" s="34">
        <v>2024</v>
      </c>
      <c r="D87" s="30">
        <f t="shared" si="24"/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149"/>
    </row>
    <row r="88" spans="1:10" ht="18.75" customHeight="1" thickBot="1">
      <c r="A88" s="95"/>
      <c r="B88" s="118"/>
      <c r="C88" s="35">
        <v>2025</v>
      </c>
      <c r="D88" s="31">
        <f t="shared" si="24"/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149"/>
    </row>
    <row r="89" spans="1:10" ht="18.75" customHeight="1">
      <c r="A89" s="93">
        <v>7</v>
      </c>
      <c r="B89" s="103" t="s">
        <v>38</v>
      </c>
      <c r="C89" s="14">
        <v>2022</v>
      </c>
      <c r="D89" s="15">
        <f t="shared" si="24"/>
        <v>74.5</v>
      </c>
      <c r="E89" s="15">
        <v>0</v>
      </c>
      <c r="F89" s="15">
        <v>0</v>
      </c>
      <c r="G89" s="15">
        <v>0</v>
      </c>
      <c r="H89" s="15">
        <v>74.5</v>
      </c>
      <c r="I89" s="43">
        <v>0</v>
      </c>
      <c r="J89" s="149"/>
    </row>
    <row r="90" spans="1:10" ht="18.75" customHeight="1">
      <c r="A90" s="94"/>
      <c r="B90" s="104"/>
      <c r="C90" s="34">
        <v>2023</v>
      </c>
      <c r="D90" s="30">
        <f t="shared" si="24"/>
        <v>88</v>
      </c>
      <c r="E90" s="30">
        <v>0</v>
      </c>
      <c r="F90" s="30">
        <v>0</v>
      </c>
      <c r="G90" s="30">
        <v>0</v>
      </c>
      <c r="H90" s="30">
        <v>88</v>
      </c>
      <c r="I90" s="30">
        <v>0</v>
      </c>
      <c r="J90" s="149"/>
    </row>
    <row r="91" spans="1:10" ht="18.75" customHeight="1">
      <c r="A91" s="94"/>
      <c r="B91" s="104"/>
      <c r="C91" s="34">
        <v>2024</v>
      </c>
      <c r="D91" s="30">
        <f t="shared" si="24"/>
        <v>94.6</v>
      </c>
      <c r="E91" s="30">
        <v>0</v>
      </c>
      <c r="F91" s="30">
        <v>0</v>
      </c>
      <c r="G91" s="30">
        <v>0</v>
      </c>
      <c r="H91" s="30">
        <v>94.6</v>
      </c>
      <c r="I91" s="30">
        <v>0</v>
      </c>
      <c r="J91" s="149"/>
    </row>
    <row r="92" spans="1:10" ht="18.75" customHeight="1" thickBot="1">
      <c r="A92" s="95"/>
      <c r="B92" s="118"/>
      <c r="C92" s="35">
        <v>2025</v>
      </c>
      <c r="D92" s="31">
        <f t="shared" si="24"/>
        <v>94.4</v>
      </c>
      <c r="E92" s="31">
        <v>0</v>
      </c>
      <c r="F92" s="31">
        <v>0</v>
      </c>
      <c r="G92" s="31">
        <v>0</v>
      </c>
      <c r="H92" s="31">
        <v>94.4</v>
      </c>
      <c r="I92" s="31">
        <v>0</v>
      </c>
      <c r="J92" s="149"/>
    </row>
    <row r="93" spans="1:10" ht="31.5" customHeight="1">
      <c r="A93" s="93">
        <v>8</v>
      </c>
      <c r="B93" s="103" t="s">
        <v>31</v>
      </c>
      <c r="C93" s="14">
        <v>2022</v>
      </c>
      <c r="D93" s="15">
        <f t="shared" si="24"/>
        <v>54.1</v>
      </c>
      <c r="E93" s="15">
        <v>0</v>
      </c>
      <c r="F93" s="15">
        <v>0</v>
      </c>
      <c r="G93" s="15">
        <v>0</v>
      </c>
      <c r="H93" s="15">
        <v>54.1</v>
      </c>
      <c r="I93" s="43">
        <v>0</v>
      </c>
      <c r="J93" s="149"/>
    </row>
    <row r="94" spans="1:10" ht="31.5" customHeight="1">
      <c r="A94" s="94"/>
      <c r="B94" s="104"/>
      <c r="C94" s="34">
        <v>2023</v>
      </c>
      <c r="D94" s="30">
        <f t="shared" si="24"/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149"/>
    </row>
    <row r="95" spans="1:10" ht="31.5" customHeight="1">
      <c r="A95" s="94"/>
      <c r="B95" s="104"/>
      <c r="C95" s="34">
        <v>2024</v>
      </c>
      <c r="D95" s="30">
        <f t="shared" si="24"/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149"/>
    </row>
    <row r="96" spans="1:10" ht="31.5" customHeight="1" thickBot="1">
      <c r="A96" s="95"/>
      <c r="B96" s="118"/>
      <c r="C96" s="35">
        <v>2025</v>
      </c>
      <c r="D96" s="31">
        <f t="shared" si="24"/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149"/>
    </row>
    <row r="97" spans="1:10" s="6" customFormat="1" ht="12.75">
      <c r="A97" s="122" t="s">
        <v>17</v>
      </c>
      <c r="B97" s="123"/>
      <c r="C97" s="46">
        <v>2022</v>
      </c>
      <c r="D97" s="47">
        <f>D65+D73+D77+D81+D85+D89+D93+D69</f>
        <v>732.80000000000007</v>
      </c>
      <c r="E97" s="47">
        <f t="shared" ref="E97:I97" si="26">E65+E73+E77+E81+E85+E89+E93</f>
        <v>0</v>
      </c>
      <c r="F97" s="47">
        <f t="shared" si="26"/>
        <v>0</v>
      </c>
      <c r="G97" s="47">
        <f t="shared" si="26"/>
        <v>0</v>
      </c>
      <c r="H97" s="47">
        <f>H65+H73+H77+H81+H85+H89+H93+H69</f>
        <v>732.80000000000007</v>
      </c>
      <c r="I97" s="47">
        <f t="shared" si="26"/>
        <v>0</v>
      </c>
      <c r="J97" s="111"/>
    </row>
    <row r="98" spans="1:10" s="6" customFormat="1" ht="12.75">
      <c r="A98" s="114"/>
      <c r="B98" s="115"/>
      <c r="C98" s="13">
        <v>2023</v>
      </c>
      <c r="D98" s="47">
        <f t="shared" ref="D98:D100" si="27">D66+D74+D78+D82+D86+D90+D94+D70</f>
        <v>736.9</v>
      </c>
      <c r="E98" s="8">
        <f t="shared" ref="E98:I98" si="28">E66+E74+E78+E82+E86+E90+E94</f>
        <v>0</v>
      </c>
      <c r="F98" s="8">
        <f t="shared" si="28"/>
        <v>0</v>
      </c>
      <c r="G98" s="8">
        <f t="shared" si="28"/>
        <v>0</v>
      </c>
      <c r="H98" s="8">
        <f>H66+H74+H78+H82+H86+H90+H94+H70</f>
        <v>736.9</v>
      </c>
      <c r="I98" s="8">
        <f t="shared" si="28"/>
        <v>0</v>
      </c>
      <c r="J98" s="109"/>
    </row>
    <row r="99" spans="1:10" s="6" customFormat="1" ht="12.75">
      <c r="A99" s="114"/>
      <c r="B99" s="115"/>
      <c r="C99" s="13">
        <v>2024</v>
      </c>
      <c r="D99" s="47">
        <f t="shared" si="27"/>
        <v>693</v>
      </c>
      <c r="E99" s="8">
        <f t="shared" ref="E99:I99" si="29">E67+E75+E79+E83+E87+E91+E95</f>
        <v>0</v>
      </c>
      <c r="F99" s="8">
        <f t="shared" si="29"/>
        <v>0</v>
      </c>
      <c r="G99" s="8">
        <f t="shared" si="29"/>
        <v>0</v>
      </c>
      <c r="H99" s="8">
        <f t="shared" ref="H99:H100" si="30">H67+H75+H79+H83+H87+H91+H95+H71</f>
        <v>693</v>
      </c>
      <c r="I99" s="8">
        <f t="shared" si="29"/>
        <v>0</v>
      </c>
      <c r="J99" s="109"/>
    </row>
    <row r="100" spans="1:10" s="6" customFormat="1" ht="13.5" thickBot="1">
      <c r="A100" s="160"/>
      <c r="B100" s="161"/>
      <c r="C100" s="67">
        <v>2025</v>
      </c>
      <c r="D100" s="73">
        <f t="shared" si="27"/>
        <v>691.69999999999993</v>
      </c>
      <c r="E100" s="78">
        <f t="shared" ref="E100:I100" si="31">E68+E76+E80+E84+E88+E92+E96</f>
        <v>0</v>
      </c>
      <c r="F100" s="78">
        <f t="shared" si="31"/>
        <v>0</v>
      </c>
      <c r="G100" s="78">
        <f t="shared" si="31"/>
        <v>0</v>
      </c>
      <c r="H100" s="78">
        <f t="shared" si="30"/>
        <v>691.69999999999993</v>
      </c>
      <c r="I100" s="78">
        <f t="shared" si="31"/>
        <v>0</v>
      </c>
      <c r="J100" s="134"/>
    </row>
    <row r="101" spans="1:10" s="6" customFormat="1" ht="11.25" customHeight="1">
      <c r="A101" s="112" t="s">
        <v>44</v>
      </c>
      <c r="B101" s="113"/>
      <c r="C101" s="119" t="s">
        <v>26</v>
      </c>
      <c r="D101" s="135">
        <f>D97+D98+D99+D100</f>
        <v>2854.3999999999996</v>
      </c>
      <c r="E101" s="135">
        <f t="shared" ref="E101" si="32">E97+E98+E99+E100</f>
        <v>0</v>
      </c>
      <c r="F101" s="135">
        <f t="shared" ref="F101" si="33">F97+F98+F99+F100</f>
        <v>0</v>
      </c>
      <c r="G101" s="135">
        <f t="shared" ref="G101" si="34">G97+G98+G99+G100</f>
        <v>0</v>
      </c>
      <c r="H101" s="135">
        <f t="shared" ref="H101" si="35">H97+H98+H99+H100</f>
        <v>2854.3999999999996</v>
      </c>
      <c r="I101" s="135">
        <f t="shared" ref="I101" si="36">I97+I98+I99+I100</f>
        <v>0</v>
      </c>
      <c r="J101" s="111"/>
    </row>
    <row r="102" spans="1:10" s="6" customFormat="1" ht="11.25" customHeight="1">
      <c r="A102" s="114"/>
      <c r="B102" s="115"/>
      <c r="C102" s="120"/>
      <c r="D102" s="106"/>
      <c r="E102" s="106"/>
      <c r="F102" s="106"/>
      <c r="G102" s="106"/>
      <c r="H102" s="106"/>
      <c r="I102" s="106"/>
      <c r="J102" s="109"/>
    </row>
    <row r="103" spans="1:10" s="6" customFormat="1" ht="11.25" customHeight="1">
      <c r="A103" s="114"/>
      <c r="B103" s="115"/>
      <c r="C103" s="120"/>
      <c r="D103" s="106"/>
      <c r="E103" s="106"/>
      <c r="F103" s="106"/>
      <c r="G103" s="106"/>
      <c r="H103" s="106"/>
      <c r="I103" s="106"/>
      <c r="J103" s="109"/>
    </row>
    <row r="104" spans="1:10" s="6" customFormat="1" ht="11.25" customHeight="1" thickBot="1">
      <c r="A104" s="116"/>
      <c r="B104" s="117"/>
      <c r="C104" s="121"/>
      <c r="D104" s="107"/>
      <c r="E104" s="107"/>
      <c r="F104" s="107"/>
      <c r="G104" s="107"/>
      <c r="H104" s="107"/>
      <c r="I104" s="107"/>
      <c r="J104" s="110"/>
    </row>
    <row r="105" spans="1:10" ht="15.75" thickBot="1">
      <c r="A105" s="90" t="s">
        <v>40</v>
      </c>
      <c r="B105" s="91"/>
      <c r="C105" s="91"/>
      <c r="D105" s="91"/>
      <c r="E105" s="91"/>
      <c r="F105" s="91"/>
      <c r="G105" s="91"/>
      <c r="H105" s="91"/>
      <c r="I105" s="91"/>
      <c r="J105" s="92"/>
    </row>
    <row r="106" spans="1:10" ht="17.25" customHeight="1">
      <c r="A106" s="93">
        <v>1</v>
      </c>
      <c r="B106" s="103" t="s">
        <v>41</v>
      </c>
      <c r="C106" s="14">
        <v>2022</v>
      </c>
      <c r="D106" s="15">
        <f t="shared" ref="D106:D133" si="37">E106+F106+G106+H106+I106</f>
        <v>5</v>
      </c>
      <c r="E106" s="15">
        <v>0</v>
      </c>
      <c r="F106" s="15">
        <v>0</v>
      </c>
      <c r="G106" s="15">
        <v>0</v>
      </c>
      <c r="H106" s="15">
        <v>5</v>
      </c>
      <c r="I106" s="36">
        <v>0</v>
      </c>
      <c r="J106" s="146" t="s">
        <v>9</v>
      </c>
    </row>
    <row r="107" spans="1:10" ht="17.25" customHeight="1">
      <c r="A107" s="94"/>
      <c r="B107" s="104"/>
      <c r="C107" s="34">
        <v>2023</v>
      </c>
      <c r="D107" s="30">
        <f t="shared" si="37"/>
        <v>5</v>
      </c>
      <c r="E107" s="30">
        <v>0</v>
      </c>
      <c r="F107" s="30">
        <v>0</v>
      </c>
      <c r="G107" s="30">
        <v>0</v>
      </c>
      <c r="H107" s="30">
        <v>5</v>
      </c>
      <c r="I107" s="37">
        <v>0</v>
      </c>
      <c r="J107" s="147"/>
    </row>
    <row r="108" spans="1:10" ht="17.25" customHeight="1">
      <c r="A108" s="94"/>
      <c r="B108" s="104"/>
      <c r="C108" s="34">
        <v>2024</v>
      </c>
      <c r="D108" s="30">
        <f t="shared" si="37"/>
        <v>5</v>
      </c>
      <c r="E108" s="30">
        <v>0</v>
      </c>
      <c r="F108" s="30">
        <v>0</v>
      </c>
      <c r="G108" s="30">
        <v>0</v>
      </c>
      <c r="H108" s="30">
        <v>5</v>
      </c>
      <c r="I108" s="37">
        <v>0</v>
      </c>
      <c r="J108" s="147"/>
    </row>
    <row r="109" spans="1:10" ht="17.25" customHeight="1" thickBot="1">
      <c r="A109" s="95"/>
      <c r="B109" s="118"/>
      <c r="C109" s="35">
        <v>2025</v>
      </c>
      <c r="D109" s="31">
        <f t="shared" si="37"/>
        <v>5</v>
      </c>
      <c r="E109" s="31">
        <v>0</v>
      </c>
      <c r="F109" s="31">
        <v>0</v>
      </c>
      <c r="G109" s="31">
        <v>0</v>
      </c>
      <c r="H109" s="31">
        <v>5</v>
      </c>
      <c r="I109" s="38">
        <v>0</v>
      </c>
      <c r="J109" s="147"/>
    </row>
    <row r="110" spans="1:10" ht="15">
      <c r="A110" s="93">
        <v>2</v>
      </c>
      <c r="B110" s="103" t="s">
        <v>43</v>
      </c>
      <c r="C110" s="14">
        <v>2022</v>
      </c>
      <c r="D110" s="15">
        <f t="shared" ref="D110:D113" si="38">E110+F110+G110+H110+I110</f>
        <v>960.82644000000005</v>
      </c>
      <c r="E110" s="15">
        <v>0</v>
      </c>
      <c r="F110" s="15">
        <v>0</v>
      </c>
      <c r="G110" s="15">
        <v>0</v>
      </c>
      <c r="H110" s="15">
        <v>960.82644000000005</v>
      </c>
      <c r="I110" s="36">
        <v>0</v>
      </c>
      <c r="J110" s="147"/>
    </row>
    <row r="111" spans="1:10" ht="15">
      <c r="A111" s="94"/>
      <c r="B111" s="104"/>
      <c r="C111" s="34">
        <v>2023</v>
      </c>
      <c r="D111" s="30">
        <f t="shared" si="38"/>
        <v>1720.15265</v>
      </c>
      <c r="E111" s="30">
        <v>0</v>
      </c>
      <c r="F111" s="30">
        <f>F115</f>
        <v>126.72723999999999</v>
      </c>
      <c r="G111" s="30">
        <v>0</v>
      </c>
      <c r="H111" s="30">
        <f>1576.029+H115</f>
        <v>1592.9254100000001</v>
      </c>
      <c r="I111" s="37">
        <f>I115</f>
        <v>0.5</v>
      </c>
      <c r="J111" s="147"/>
    </row>
    <row r="112" spans="1:10" ht="15">
      <c r="A112" s="94"/>
      <c r="B112" s="104"/>
      <c r="C112" s="34">
        <v>2024</v>
      </c>
      <c r="D112" s="30">
        <f t="shared" si="38"/>
        <v>1177</v>
      </c>
      <c r="E112" s="30">
        <v>0</v>
      </c>
      <c r="F112" s="30">
        <v>0</v>
      </c>
      <c r="G112" s="30">
        <v>0</v>
      </c>
      <c r="H112" s="30">
        <v>1177</v>
      </c>
      <c r="I112" s="37">
        <v>0</v>
      </c>
      <c r="J112" s="147"/>
    </row>
    <row r="113" spans="1:10" ht="15.75" thickBot="1">
      <c r="A113" s="102"/>
      <c r="B113" s="105"/>
      <c r="C113" s="21">
        <v>2025</v>
      </c>
      <c r="D113" s="31">
        <f t="shared" si="38"/>
        <v>1174.9000000000001</v>
      </c>
      <c r="E113" s="31">
        <v>0</v>
      </c>
      <c r="F113" s="31">
        <v>0</v>
      </c>
      <c r="G113" s="31">
        <v>0</v>
      </c>
      <c r="H113" s="31">
        <v>1174.9000000000001</v>
      </c>
      <c r="I113" s="38">
        <v>0</v>
      </c>
      <c r="J113" s="147"/>
    </row>
    <row r="114" spans="1:10" ht="41.25" customHeight="1">
      <c r="A114" s="124" t="s">
        <v>49</v>
      </c>
      <c r="B114" s="103" t="s">
        <v>98</v>
      </c>
      <c r="C114" s="14">
        <v>2022</v>
      </c>
      <c r="D114" s="15">
        <f t="shared" si="37"/>
        <v>0</v>
      </c>
      <c r="E114" s="15">
        <v>0</v>
      </c>
      <c r="F114" s="15">
        <v>0</v>
      </c>
      <c r="G114" s="15">
        <v>0</v>
      </c>
      <c r="H114" s="15">
        <v>0</v>
      </c>
      <c r="I114" s="36">
        <v>0</v>
      </c>
      <c r="J114" s="147"/>
    </row>
    <row r="115" spans="1:10" ht="41.25" customHeight="1">
      <c r="A115" s="125"/>
      <c r="B115" s="104"/>
      <c r="C115" s="34">
        <v>2023</v>
      </c>
      <c r="D115" s="30">
        <f t="shared" si="37"/>
        <v>144.12365</v>
      </c>
      <c r="E115" s="30">
        <v>0</v>
      </c>
      <c r="F115" s="30">
        <v>126.72723999999999</v>
      </c>
      <c r="G115" s="30">
        <v>0</v>
      </c>
      <c r="H115" s="30">
        <v>16.896409999999999</v>
      </c>
      <c r="I115" s="37">
        <v>0.5</v>
      </c>
      <c r="J115" s="147"/>
    </row>
    <row r="116" spans="1:10" ht="41.25" customHeight="1">
      <c r="A116" s="125"/>
      <c r="B116" s="104"/>
      <c r="C116" s="34">
        <v>2024</v>
      </c>
      <c r="D116" s="30">
        <f t="shared" si="37"/>
        <v>0</v>
      </c>
      <c r="E116" s="30">
        <v>0</v>
      </c>
      <c r="F116" s="30">
        <v>0</v>
      </c>
      <c r="G116" s="30">
        <v>0</v>
      </c>
      <c r="H116" s="30">
        <v>0</v>
      </c>
      <c r="I116" s="37">
        <v>0</v>
      </c>
      <c r="J116" s="147"/>
    </row>
    <row r="117" spans="1:10" ht="41.25" customHeight="1" thickBot="1">
      <c r="A117" s="153"/>
      <c r="B117" s="105"/>
      <c r="C117" s="21">
        <v>2025</v>
      </c>
      <c r="D117" s="31">
        <f t="shared" si="37"/>
        <v>0</v>
      </c>
      <c r="E117" s="31">
        <v>0</v>
      </c>
      <c r="F117" s="31">
        <v>0</v>
      </c>
      <c r="G117" s="31">
        <v>0</v>
      </c>
      <c r="H117" s="31">
        <v>0</v>
      </c>
      <c r="I117" s="38">
        <v>0</v>
      </c>
      <c r="J117" s="147"/>
    </row>
    <row r="118" spans="1:10" ht="16.5" customHeight="1">
      <c r="A118" s="93">
        <v>3</v>
      </c>
      <c r="B118" s="103" t="s">
        <v>102</v>
      </c>
      <c r="C118" s="14">
        <v>2022</v>
      </c>
      <c r="D118" s="15">
        <f t="shared" ref="D118:D121" si="39">E118+F118+G118+H118+I118</f>
        <v>55</v>
      </c>
      <c r="E118" s="15">
        <v>0</v>
      </c>
      <c r="F118" s="15">
        <v>0</v>
      </c>
      <c r="G118" s="15">
        <v>0</v>
      </c>
      <c r="H118" s="15">
        <v>55</v>
      </c>
      <c r="I118" s="36">
        <v>0</v>
      </c>
      <c r="J118" s="147"/>
    </row>
    <row r="119" spans="1:10" ht="16.5" customHeight="1">
      <c r="A119" s="94"/>
      <c r="B119" s="104"/>
      <c r="C119" s="34">
        <v>2023</v>
      </c>
      <c r="D119" s="30">
        <f t="shared" si="39"/>
        <v>196</v>
      </c>
      <c r="E119" s="30">
        <v>0</v>
      </c>
      <c r="F119" s="30">
        <v>0</v>
      </c>
      <c r="G119" s="30">
        <v>0</v>
      </c>
      <c r="H119" s="30">
        <v>196</v>
      </c>
      <c r="I119" s="37">
        <v>0</v>
      </c>
      <c r="J119" s="147"/>
    </row>
    <row r="120" spans="1:10" ht="16.5" customHeight="1">
      <c r="A120" s="94"/>
      <c r="B120" s="104"/>
      <c r="C120" s="34">
        <v>2024</v>
      </c>
      <c r="D120" s="30">
        <f t="shared" si="39"/>
        <v>0</v>
      </c>
      <c r="E120" s="30">
        <v>0</v>
      </c>
      <c r="F120" s="30">
        <v>0</v>
      </c>
      <c r="G120" s="30">
        <v>0</v>
      </c>
      <c r="H120" s="30">
        <v>0</v>
      </c>
      <c r="I120" s="37">
        <v>0</v>
      </c>
      <c r="J120" s="147"/>
    </row>
    <row r="121" spans="1:10" ht="16.5" customHeight="1" thickBot="1">
      <c r="A121" s="102"/>
      <c r="B121" s="105"/>
      <c r="C121" s="21">
        <v>2025</v>
      </c>
      <c r="D121" s="22">
        <f t="shared" si="39"/>
        <v>0</v>
      </c>
      <c r="E121" s="22">
        <v>0</v>
      </c>
      <c r="F121" s="22">
        <v>0</v>
      </c>
      <c r="G121" s="22">
        <v>0</v>
      </c>
      <c r="H121" s="22">
        <v>0</v>
      </c>
      <c r="I121" s="39">
        <v>0</v>
      </c>
      <c r="J121" s="147"/>
    </row>
    <row r="122" spans="1:10" ht="16.5" customHeight="1">
      <c r="A122" s="93">
        <v>4</v>
      </c>
      <c r="B122" s="103" t="s">
        <v>42</v>
      </c>
      <c r="C122" s="14">
        <v>2022</v>
      </c>
      <c r="D122" s="15">
        <f t="shared" si="37"/>
        <v>630.71320000000003</v>
      </c>
      <c r="E122" s="15">
        <v>0</v>
      </c>
      <c r="F122" s="15">
        <v>0</v>
      </c>
      <c r="G122" s="15">
        <v>0</v>
      </c>
      <c r="H122" s="15">
        <v>630.71320000000003</v>
      </c>
      <c r="I122" s="36">
        <v>0</v>
      </c>
      <c r="J122" s="147"/>
    </row>
    <row r="123" spans="1:10" ht="16.5" customHeight="1">
      <c r="A123" s="94"/>
      <c r="B123" s="104"/>
      <c r="C123" s="34">
        <v>2023</v>
      </c>
      <c r="D123" s="30">
        <f t="shared" si="37"/>
        <v>997.6</v>
      </c>
      <c r="E123" s="30">
        <v>0</v>
      </c>
      <c r="F123" s="30">
        <v>0</v>
      </c>
      <c r="G123" s="30">
        <v>0</v>
      </c>
      <c r="H123" s="30">
        <v>997.6</v>
      </c>
      <c r="I123" s="37">
        <v>0</v>
      </c>
      <c r="J123" s="147"/>
    </row>
    <row r="124" spans="1:10" ht="16.5" customHeight="1">
      <c r="A124" s="94"/>
      <c r="B124" s="104"/>
      <c r="C124" s="34">
        <v>2024</v>
      </c>
      <c r="D124" s="30">
        <f t="shared" si="37"/>
        <v>621.70000000000005</v>
      </c>
      <c r="E124" s="30">
        <v>0</v>
      </c>
      <c r="F124" s="30">
        <v>0</v>
      </c>
      <c r="G124" s="30">
        <v>0</v>
      </c>
      <c r="H124" s="30">
        <v>621.70000000000005</v>
      </c>
      <c r="I124" s="37">
        <v>0</v>
      </c>
      <c r="J124" s="147"/>
    </row>
    <row r="125" spans="1:10" ht="16.5" customHeight="1" thickBot="1">
      <c r="A125" s="102"/>
      <c r="B125" s="105"/>
      <c r="C125" s="21">
        <v>2025</v>
      </c>
      <c r="D125" s="22">
        <f t="shared" si="37"/>
        <v>620.6</v>
      </c>
      <c r="E125" s="22">
        <v>0</v>
      </c>
      <c r="F125" s="22">
        <v>0</v>
      </c>
      <c r="G125" s="22">
        <v>0</v>
      </c>
      <c r="H125" s="22">
        <v>620.6</v>
      </c>
      <c r="I125" s="39">
        <v>0</v>
      </c>
      <c r="J125" s="147"/>
    </row>
    <row r="126" spans="1:10" ht="18" customHeight="1">
      <c r="A126" s="93">
        <v>5</v>
      </c>
      <c r="B126" s="96" t="s">
        <v>83</v>
      </c>
      <c r="C126" s="14">
        <v>2022</v>
      </c>
      <c r="D126" s="51">
        <f>E126+F126+G126+H126+I126</f>
        <v>473.68421999999998</v>
      </c>
      <c r="E126" s="51">
        <f>E130</f>
        <v>0</v>
      </c>
      <c r="F126" s="51">
        <f>F130</f>
        <v>450</v>
      </c>
      <c r="G126" s="51">
        <f>G130</f>
        <v>0</v>
      </c>
      <c r="H126" s="51">
        <f>H130</f>
        <v>23.68422</v>
      </c>
      <c r="I126" s="55">
        <f>I130</f>
        <v>0</v>
      </c>
      <c r="J126" s="149"/>
    </row>
    <row r="127" spans="1:10" ht="18" customHeight="1">
      <c r="A127" s="94"/>
      <c r="B127" s="97"/>
      <c r="C127" s="34">
        <v>2023</v>
      </c>
      <c r="D127" s="30">
        <f t="shared" ref="D127:D129" si="40">E127+F127+G127+H127+I127</f>
        <v>0</v>
      </c>
      <c r="E127" s="30">
        <f t="shared" ref="E127:E129" si="41">E131</f>
        <v>0</v>
      </c>
      <c r="F127" s="30">
        <f t="shared" ref="F127:F129" si="42">F131</f>
        <v>0</v>
      </c>
      <c r="G127" s="30">
        <f t="shared" ref="G127:G129" si="43">G131</f>
        <v>0</v>
      </c>
      <c r="H127" s="30">
        <f t="shared" ref="H127:I129" si="44">H131</f>
        <v>0</v>
      </c>
      <c r="I127" s="61">
        <f t="shared" si="44"/>
        <v>0</v>
      </c>
      <c r="J127" s="149"/>
    </row>
    <row r="128" spans="1:10" ht="18" customHeight="1">
      <c r="A128" s="94"/>
      <c r="B128" s="97"/>
      <c r="C128" s="34">
        <v>2024</v>
      </c>
      <c r="D128" s="30">
        <f t="shared" si="40"/>
        <v>0</v>
      </c>
      <c r="E128" s="30">
        <f t="shared" si="41"/>
        <v>0</v>
      </c>
      <c r="F128" s="30">
        <f t="shared" si="42"/>
        <v>0</v>
      </c>
      <c r="G128" s="30">
        <f t="shared" si="43"/>
        <v>0</v>
      </c>
      <c r="H128" s="30">
        <f t="shared" si="44"/>
        <v>0</v>
      </c>
      <c r="I128" s="61">
        <f t="shared" si="44"/>
        <v>0</v>
      </c>
      <c r="J128" s="149"/>
    </row>
    <row r="129" spans="1:10" ht="18" customHeight="1" thickBot="1">
      <c r="A129" s="95"/>
      <c r="B129" s="98"/>
      <c r="C129" s="35">
        <v>2025</v>
      </c>
      <c r="D129" s="57">
        <f t="shared" si="40"/>
        <v>0</v>
      </c>
      <c r="E129" s="41">
        <f t="shared" si="41"/>
        <v>0</v>
      </c>
      <c r="F129" s="41">
        <f t="shared" si="42"/>
        <v>0</v>
      </c>
      <c r="G129" s="41">
        <f t="shared" si="43"/>
        <v>0</v>
      </c>
      <c r="H129" s="41">
        <f t="shared" si="44"/>
        <v>0</v>
      </c>
      <c r="I129" s="60">
        <f t="shared" si="44"/>
        <v>0</v>
      </c>
      <c r="J129" s="149"/>
    </row>
    <row r="130" spans="1:10" ht="35.25" customHeight="1">
      <c r="A130" s="124" t="s">
        <v>85</v>
      </c>
      <c r="B130" s="96" t="s">
        <v>84</v>
      </c>
      <c r="C130" s="14">
        <v>2022</v>
      </c>
      <c r="D130" s="15">
        <f t="shared" si="37"/>
        <v>473.68421999999998</v>
      </c>
      <c r="E130" s="15">
        <v>0</v>
      </c>
      <c r="F130" s="15">
        <v>450</v>
      </c>
      <c r="G130" s="15">
        <v>0</v>
      </c>
      <c r="H130" s="15">
        <v>23.68422</v>
      </c>
      <c r="I130" s="43">
        <v>0</v>
      </c>
      <c r="J130" s="149"/>
    </row>
    <row r="131" spans="1:10" ht="35.25" customHeight="1">
      <c r="A131" s="125"/>
      <c r="B131" s="97"/>
      <c r="C131" s="34">
        <v>2023</v>
      </c>
      <c r="D131" s="30">
        <f t="shared" si="37"/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49"/>
    </row>
    <row r="132" spans="1:10" ht="35.25" customHeight="1">
      <c r="A132" s="125"/>
      <c r="B132" s="97"/>
      <c r="C132" s="34">
        <v>2024</v>
      </c>
      <c r="D132" s="30">
        <f t="shared" si="37"/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149"/>
    </row>
    <row r="133" spans="1:10" ht="35.25" customHeight="1" thickBot="1">
      <c r="A133" s="153"/>
      <c r="B133" s="138"/>
      <c r="C133" s="21">
        <v>2025</v>
      </c>
      <c r="D133" s="22">
        <f t="shared" si="37"/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149"/>
    </row>
    <row r="134" spans="1:10" s="6" customFormat="1" ht="12.75">
      <c r="A134" s="112" t="s">
        <v>17</v>
      </c>
      <c r="B134" s="113"/>
      <c r="C134" s="17">
        <v>2022</v>
      </c>
      <c r="D134" s="18">
        <f t="shared" ref="D134:I134" si="45">D106+D110+D122+D126+D118</f>
        <v>2125.2238600000001</v>
      </c>
      <c r="E134" s="18">
        <f t="shared" si="45"/>
        <v>0</v>
      </c>
      <c r="F134" s="18">
        <f t="shared" si="45"/>
        <v>450</v>
      </c>
      <c r="G134" s="18">
        <f t="shared" si="45"/>
        <v>0</v>
      </c>
      <c r="H134" s="18">
        <f t="shared" si="45"/>
        <v>1675.2238600000001</v>
      </c>
      <c r="I134" s="18">
        <f t="shared" si="45"/>
        <v>0</v>
      </c>
      <c r="J134" s="111"/>
    </row>
    <row r="135" spans="1:10" s="6" customFormat="1" ht="12.75">
      <c r="A135" s="114"/>
      <c r="B135" s="115"/>
      <c r="C135" s="13">
        <v>2023</v>
      </c>
      <c r="D135" s="8">
        <f>D107+D111+D123+D127+D119</f>
        <v>2918.7526499999999</v>
      </c>
      <c r="E135" s="8">
        <f t="shared" ref="E135:G135" si="46">E107+E111+E123+E127</f>
        <v>0</v>
      </c>
      <c r="F135" s="8">
        <f t="shared" si="46"/>
        <v>126.72723999999999</v>
      </c>
      <c r="G135" s="8">
        <f t="shared" si="46"/>
        <v>0</v>
      </c>
      <c r="H135" s="8">
        <f>H107+H111+H123+H127+H119</f>
        <v>2791.5254100000002</v>
      </c>
      <c r="I135" s="8">
        <f t="shared" ref="H135:I137" si="47">I107+I111+I123+I127</f>
        <v>0.5</v>
      </c>
      <c r="J135" s="109"/>
    </row>
    <row r="136" spans="1:10" s="6" customFormat="1" ht="12.75">
      <c r="A136" s="114"/>
      <c r="B136" s="115"/>
      <c r="C136" s="13">
        <v>2024</v>
      </c>
      <c r="D136" s="8">
        <f>D108+D112+D124+D128</f>
        <v>1803.7</v>
      </c>
      <c r="E136" s="8">
        <f t="shared" ref="E136:G136" si="48">E108+E112+E124+E128</f>
        <v>0</v>
      </c>
      <c r="F136" s="8">
        <f t="shared" si="48"/>
        <v>0</v>
      </c>
      <c r="G136" s="8">
        <f t="shared" si="48"/>
        <v>0</v>
      </c>
      <c r="H136" s="8">
        <f t="shared" si="47"/>
        <v>1803.7</v>
      </c>
      <c r="I136" s="8">
        <f t="shared" si="47"/>
        <v>0</v>
      </c>
      <c r="J136" s="109"/>
    </row>
    <row r="137" spans="1:10" s="6" customFormat="1" ht="13.5" thickBot="1">
      <c r="A137" s="116"/>
      <c r="B137" s="117"/>
      <c r="C137" s="19">
        <v>2025</v>
      </c>
      <c r="D137" s="20">
        <f>D109+D113+D125+D129</f>
        <v>1800.5</v>
      </c>
      <c r="E137" s="20">
        <f t="shared" ref="E137:G137" si="49">E109+E113+E125+E129</f>
        <v>0</v>
      </c>
      <c r="F137" s="20">
        <f t="shared" si="49"/>
        <v>0</v>
      </c>
      <c r="G137" s="20">
        <f t="shared" si="49"/>
        <v>0</v>
      </c>
      <c r="H137" s="20">
        <f t="shared" si="47"/>
        <v>1800.5</v>
      </c>
      <c r="I137" s="20">
        <f t="shared" si="47"/>
        <v>0</v>
      </c>
      <c r="J137" s="110"/>
    </row>
    <row r="138" spans="1:10" s="6" customFormat="1" ht="11.25" customHeight="1">
      <c r="A138" s="122" t="s">
        <v>77</v>
      </c>
      <c r="B138" s="123"/>
      <c r="C138" s="120" t="s">
        <v>26</v>
      </c>
      <c r="D138" s="106">
        <f>D134+D135+D136+D137</f>
        <v>8648.1765100000011</v>
      </c>
      <c r="E138" s="106">
        <f t="shared" ref="E138" si="50">E134+E135+E136+E137</f>
        <v>0</v>
      </c>
      <c r="F138" s="106">
        <f t="shared" ref="F138" si="51">F134+F135+F136+F137</f>
        <v>576.72723999999994</v>
      </c>
      <c r="G138" s="106">
        <f t="shared" ref="G138" si="52">G134+G135+G136+G137</f>
        <v>0</v>
      </c>
      <c r="H138" s="106">
        <f t="shared" ref="H138" si="53">H134+H135+H136+H137</f>
        <v>8070.9492700000001</v>
      </c>
      <c r="I138" s="106">
        <f t="shared" ref="I138" si="54">I134+I135+I136+I137</f>
        <v>0.5</v>
      </c>
      <c r="J138" s="108"/>
    </row>
    <row r="139" spans="1:10" s="6" customFormat="1" ht="11.25" customHeight="1">
      <c r="A139" s="114"/>
      <c r="B139" s="115"/>
      <c r="C139" s="120"/>
      <c r="D139" s="106"/>
      <c r="E139" s="106"/>
      <c r="F139" s="106"/>
      <c r="G139" s="106"/>
      <c r="H139" s="106"/>
      <c r="I139" s="106"/>
      <c r="J139" s="109"/>
    </row>
    <row r="140" spans="1:10" s="6" customFormat="1" ht="11.25" customHeight="1">
      <c r="A140" s="114"/>
      <c r="B140" s="115"/>
      <c r="C140" s="120"/>
      <c r="D140" s="106"/>
      <c r="E140" s="106"/>
      <c r="F140" s="106"/>
      <c r="G140" s="106"/>
      <c r="H140" s="106"/>
      <c r="I140" s="106"/>
      <c r="J140" s="109"/>
    </row>
    <row r="141" spans="1:10" s="6" customFormat="1" ht="11.25" customHeight="1" thickBot="1">
      <c r="A141" s="116"/>
      <c r="B141" s="117"/>
      <c r="C141" s="121"/>
      <c r="D141" s="107"/>
      <c r="E141" s="107"/>
      <c r="F141" s="107"/>
      <c r="G141" s="107"/>
      <c r="H141" s="107"/>
      <c r="I141" s="107"/>
      <c r="J141" s="110"/>
    </row>
    <row r="142" spans="1:10" ht="15.75" thickBot="1">
      <c r="A142" s="90" t="s">
        <v>45</v>
      </c>
      <c r="B142" s="91"/>
      <c r="C142" s="91"/>
      <c r="D142" s="91"/>
      <c r="E142" s="91"/>
      <c r="F142" s="91"/>
      <c r="G142" s="91"/>
      <c r="H142" s="91"/>
      <c r="I142" s="91"/>
      <c r="J142" s="150"/>
    </row>
    <row r="143" spans="1:10" ht="21" customHeight="1">
      <c r="A143" s="93">
        <v>1</v>
      </c>
      <c r="B143" s="103" t="s">
        <v>46</v>
      </c>
      <c r="C143" s="14">
        <v>2022</v>
      </c>
      <c r="D143" s="15">
        <f>E143+F143+G143+H143+I143</f>
        <v>642.6</v>
      </c>
      <c r="E143" s="15">
        <v>0</v>
      </c>
      <c r="F143" s="15">
        <v>0</v>
      </c>
      <c r="G143" s="15">
        <v>0</v>
      </c>
      <c r="H143" s="15">
        <v>642.6</v>
      </c>
      <c r="I143" s="36">
        <v>0</v>
      </c>
      <c r="J143" s="151" t="s">
        <v>9</v>
      </c>
    </row>
    <row r="144" spans="1:10" ht="21" customHeight="1">
      <c r="A144" s="94"/>
      <c r="B144" s="104"/>
      <c r="C144" s="34">
        <v>2023</v>
      </c>
      <c r="D144" s="30">
        <f>E144+F144+G144+H144+I144</f>
        <v>469.3</v>
      </c>
      <c r="E144" s="30">
        <v>0</v>
      </c>
      <c r="F144" s="30">
        <v>0</v>
      </c>
      <c r="G144" s="30">
        <v>0</v>
      </c>
      <c r="H144" s="30">
        <v>469.3</v>
      </c>
      <c r="I144" s="37">
        <v>0</v>
      </c>
      <c r="J144" s="151"/>
    </row>
    <row r="145" spans="1:24" ht="21" customHeight="1">
      <c r="A145" s="94"/>
      <c r="B145" s="104"/>
      <c r="C145" s="34">
        <v>2024</v>
      </c>
      <c r="D145" s="30">
        <f>E145+F145+G145+H145+I145</f>
        <v>469.3</v>
      </c>
      <c r="E145" s="30">
        <v>0</v>
      </c>
      <c r="F145" s="30">
        <v>0</v>
      </c>
      <c r="G145" s="30">
        <v>0</v>
      </c>
      <c r="H145" s="30">
        <v>469.3</v>
      </c>
      <c r="I145" s="37">
        <v>0</v>
      </c>
      <c r="J145" s="151"/>
    </row>
    <row r="146" spans="1:24" ht="21" customHeight="1" thickBot="1">
      <c r="A146" s="95"/>
      <c r="B146" s="118"/>
      <c r="C146" s="35">
        <v>2025</v>
      </c>
      <c r="D146" s="31">
        <f>E146+F146+G146+H146+I146</f>
        <v>469.3</v>
      </c>
      <c r="E146" s="31">
        <v>0</v>
      </c>
      <c r="F146" s="31">
        <v>0</v>
      </c>
      <c r="G146" s="31">
        <v>0</v>
      </c>
      <c r="H146" s="31">
        <v>469.3</v>
      </c>
      <c r="I146" s="38">
        <v>0</v>
      </c>
      <c r="J146" s="151"/>
    </row>
    <row r="147" spans="1:24" s="6" customFormat="1" ht="15">
      <c r="A147" s="157">
        <v>2</v>
      </c>
      <c r="B147" s="154" t="s">
        <v>47</v>
      </c>
      <c r="C147" s="14">
        <v>2022</v>
      </c>
      <c r="D147" s="15">
        <f>E147+F147+G147+I147+H147</f>
        <v>3759.4396800000004</v>
      </c>
      <c r="E147" s="51">
        <f>E155</f>
        <v>0</v>
      </c>
      <c r="F147" s="51">
        <f>F155+F151</f>
        <v>700.9</v>
      </c>
      <c r="G147" s="51">
        <f>G155+G151+942.6+300</f>
        <v>1943.5</v>
      </c>
      <c r="H147" s="15">
        <f>1115.03968+H155+H151</f>
        <v>1115.0396800000001</v>
      </c>
      <c r="I147" s="36">
        <f>0+I155</f>
        <v>0</v>
      </c>
      <c r="J147" s="15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s="6" customFormat="1" ht="15">
      <c r="A148" s="158"/>
      <c r="B148" s="155"/>
      <c r="C148" s="34">
        <v>2023</v>
      </c>
      <c r="D148" s="44">
        <f>E148+F148+G148+I148+H148</f>
        <v>4075.0536500000003</v>
      </c>
      <c r="E148" s="30">
        <f t="shared" ref="E148:E150" si="55">E156</f>
        <v>0</v>
      </c>
      <c r="F148" s="30">
        <f>F156+F152</f>
        <v>791.2</v>
      </c>
      <c r="G148" s="30">
        <f>G156+G152+46.19575</f>
        <v>777.39575000000002</v>
      </c>
      <c r="H148" s="30">
        <f>2503.3+H156+H152</f>
        <v>2506.4579000000003</v>
      </c>
      <c r="I148" s="37">
        <f>0+I156</f>
        <v>0</v>
      </c>
      <c r="J148" s="15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s="6" customFormat="1" ht="15">
      <c r="A149" s="158"/>
      <c r="B149" s="155"/>
      <c r="C149" s="34">
        <v>2024</v>
      </c>
      <c r="D149" s="30">
        <f>E149+F149+G149+I149+H149</f>
        <v>3928.3</v>
      </c>
      <c r="E149" s="30">
        <f t="shared" si="55"/>
        <v>0</v>
      </c>
      <c r="F149" s="30">
        <f>F157+F153</f>
        <v>668.7</v>
      </c>
      <c r="G149" s="30">
        <f t="shared" ref="G149:G150" si="56">G157+G153</f>
        <v>668.7</v>
      </c>
      <c r="H149" s="30">
        <f>2590.9+H157+H153</f>
        <v>2590.9</v>
      </c>
      <c r="I149" s="37">
        <f>0+I157</f>
        <v>0</v>
      </c>
      <c r="J149" s="15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s="6" customFormat="1" ht="15.75" thickBot="1">
      <c r="A150" s="159"/>
      <c r="B150" s="156"/>
      <c r="C150" s="21">
        <v>2025</v>
      </c>
      <c r="D150" s="22">
        <f t="shared" ref="D150:D154" si="57">E150+F150+G150+I150+H150</f>
        <v>3923.4</v>
      </c>
      <c r="E150" s="41">
        <f t="shared" si="55"/>
        <v>0</v>
      </c>
      <c r="F150" s="41">
        <f>F158+F154</f>
        <v>668.7</v>
      </c>
      <c r="G150" s="42">
        <f t="shared" si="56"/>
        <v>668.7</v>
      </c>
      <c r="H150" s="22">
        <f>2586+H158+H154</f>
        <v>2586</v>
      </c>
      <c r="I150" s="39">
        <f>0+I158</f>
        <v>0</v>
      </c>
      <c r="J150" s="15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s="6" customFormat="1" ht="36" customHeight="1">
      <c r="A151" s="141" t="s">
        <v>49</v>
      </c>
      <c r="B151" s="154" t="s">
        <v>48</v>
      </c>
      <c r="C151" s="14">
        <v>2022</v>
      </c>
      <c r="D151" s="15">
        <f t="shared" si="57"/>
        <v>1401.8</v>
      </c>
      <c r="E151" s="15">
        <v>0</v>
      </c>
      <c r="F151" s="15">
        <v>700.9</v>
      </c>
      <c r="G151" s="15">
        <v>700.9</v>
      </c>
      <c r="H151" s="15">
        <v>0</v>
      </c>
      <c r="I151" s="36">
        <v>0</v>
      </c>
      <c r="J151" s="15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s="6" customFormat="1" ht="15">
      <c r="A152" s="142"/>
      <c r="B152" s="155"/>
      <c r="C152" s="34">
        <v>2023</v>
      </c>
      <c r="D152" s="30">
        <f t="shared" si="57"/>
        <v>1462.4</v>
      </c>
      <c r="E152" s="30">
        <v>0</v>
      </c>
      <c r="F152" s="30">
        <v>731.2</v>
      </c>
      <c r="G152" s="30">
        <v>731.2</v>
      </c>
      <c r="H152" s="30">
        <v>0</v>
      </c>
      <c r="I152" s="37">
        <v>0</v>
      </c>
      <c r="J152" s="15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s="6" customFormat="1" ht="15">
      <c r="A153" s="142"/>
      <c r="B153" s="155"/>
      <c r="C153" s="34">
        <v>2024</v>
      </c>
      <c r="D153" s="30">
        <f t="shared" si="57"/>
        <v>1337.4</v>
      </c>
      <c r="E153" s="30">
        <v>0</v>
      </c>
      <c r="F153" s="30">
        <v>668.7</v>
      </c>
      <c r="G153" s="30">
        <v>668.7</v>
      </c>
      <c r="H153" s="30">
        <v>0</v>
      </c>
      <c r="I153" s="37">
        <v>0</v>
      </c>
      <c r="J153" s="15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s="6" customFormat="1" ht="15.75" thickBot="1">
      <c r="A154" s="143"/>
      <c r="B154" s="156"/>
      <c r="C154" s="35">
        <v>2025</v>
      </c>
      <c r="D154" s="31">
        <f t="shared" si="57"/>
        <v>1337.4</v>
      </c>
      <c r="E154" s="31">
        <v>0</v>
      </c>
      <c r="F154" s="31">
        <v>668.7</v>
      </c>
      <c r="G154" s="31">
        <v>668.7</v>
      </c>
      <c r="H154" s="31">
        <v>0</v>
      </c>
      <c r="I154" s="38">
        <v>0</v>
      </c>
      <c r="J154" s="15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s="6" customFormat="1" ht="36" customHeight="1">
      <c r="A155" s="141" t="s">
        <v>99</v>
      </c>
      <c r="B155" s="154" t="s">
        <v>100</v>
      </c>
      <c r="C155" s="14">
        <v>2022</v>
      </c>
      <c r="D155" s="15">
        <f t="shared" ref="D155:D158" si="58">E155+F155+G155+I155+H155</f>
        <v>0</v>
      </c>
      <c r="E155" s="15">
        <v>0</v>
      </c>
      <c r="F155" s="15">
        <v>0</v>
      </c>
      <c r="G155" s="15">
        <v>0</v>
      </c>
      <c r="H155" s="15">
        <v>0</v>
      </c>
      <c r="I155" s="36">
        <v>0</v>
      </c>
      <c r="J155" s="15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s="6" customFormat="1" ht="15">
      <c r="A156" s="142"/>
      <c r="B156" s="155"/>
      <c r="C156" s="34">
        <v>2023</v>
      </c>
      <c r="D156" s="30">
        <f t="shared" si="58"/>
        <v>63.157899999999998</v>
      </c>
      <c r="E156" s="30">
        <v>0</v>
      </c>
      <c r="F156" s="30">
        <v>60</v>
      </c>
      <c r="G156" s="30">
        <v>0</v>
      </c>
      <c r="H156" s="30">
        <v>3.1579000000000002</v>
      </c>
      <c r="I156" s="37">
        <v>0</v>
      </c>
      <c r="J156" s="15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s="6" customFormat="1" ht="15">
      <c r="A157" s="142"/>
      <c r="B157" s="155"/>
      <c r="C157" s="34">
        <v>2024</v>
      </c>
      <c r="D157" s="30">
        <f t="shared" si="58"/>
        <v>0</v>
      </c>
      <c r="E157" s="30">
        <v>0</v>
      </c>
      <c r="F157" s="30">
        <v>0</v>
      </c>
      <c r="G157" s="30">
        <v>0</v>
      </c>
      <c r="H157" s="30">
        <v>0</v>
      </c>
      <c r="I157" s="37">
        <v>0</v>
      </c>
      <c r="J157" s="15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s="6" customFormat="1" ht="15.75" thickBot="1">
      <c r="A158" s="143"/>
      <c r="B158" s="156"/>
      <c r="C158" s="35">
        <v>2025</v>
      </c>
      <c r="D158" s="31">
        <f t="shared" si="58"/>
        <v>0</v>
      </c>
      <c r="E158" s="31">
        <v>0</v>
      </c>
      <c r="F158" s="31">
        <v>0</v>
      </c>
      <c r="G158" s="31">
        <v>0</v>
      </c>
      <c r="H158" s="31">
        <v>0</v>
      </c>
      <c r="I158" s="38">
        <v>0</v>
      </c>
      <c r="J158" s="15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5">
      <c r="A159" s="93">
        <v>3</v>
      </c>
      <c r="B159" s="103" t="s">
        <v>50</v>
      </c>
      <c r="C159" s="14">
        <v>2022</v>
      </c>
      <c r="D159" s="15">
        <f t="shared" ref="D159:D178" si="59">E159+F159+G159+H159+I159</f>
        <v>100.9</v>
      </c>
      <c r="E159" s="15">
        <v>0</v>
      </c>
      <c r="F159" s="15">
        <v>0</v>
      </c>
      <c r="G159" s="15">
        <v>0</v>
      </c>
      <c r="H159" s="15">
        <v>100.9</v>
      </c>
      <c r="I159" s="36">
        <v>0</v>
      </c>
      <c r="J159" s="151"/>
    </row>
    <row r="160" spans="1:24" ht="15">
      <c r="A160" s="94"/>
      <c r="B160" s="104"/>
      <c r="C160" s="34">
        <v>2023</v>
      </c>
      <c r="D160" s="30">
        <v>176.2</v>
      </c>
      <c r="E160" s="30">
        <v>0</v>
      </c>
      <c r="F160" s="30">
        <v>0</v>
      </c>
      <c r="G160" s="30">
        <v>0</v>
      </c>
      <c r="H160" s="30">
        <v>176.2</v>
      </c>
      <c r="I160" s="37">
        <v>0</v>
      </c>
      <c r="J160" s="151"/>
    </row>
    <row r="161" spans="1:10" ht="15">
      <c r="A161" s="94"/>
      <c r="B161" s="104"/>
      <c r="C161" s="34">
        <v>2024</v>
      </c>
      <c r="D161" s="30">
        <f t="shared" si="59"/>
        <v>146.4</v>
      </c>
      <c r="E161" s="30">
        <v>0</v>
      </c>
      <c r="F161" s="30">
        <v>0</v>
      </c>
      <c r="G161" s="30">
        <v>0</v>
      </c>
      <c r="H161" s="30">
        <v>146.4</v>
      </c>
      <c r="I161" s="37">
        <v>0</v>
      </c>
      <c r="J161" s="151"/>
    </row>
    <row r="162" spans="1:10" ht="15.75" thickBot="1">
      <c r="A162" s="102"/>
      <c r="B162" s="105"/>
      <c r="C162" s="21">
        <v>2025</v>
      </c>
      <c r="D162" s="31">
        <f t="shared" si="59"/>
        <v>146</v>
      </c>
      <c r="E162" s="31">
        <v>0</v>
      </c>
      <c r="F162" s="31">
        <v>0</v>
      </c>
      <c r="G162" s="31">
        <v>0</v>
      </c>
      <c r="H162" s="31">
        <v>146</v>
      </c>
      <c r="I162" s="38">
        <v>0</v>
      </c>
      <c r="J162" s="151"/>
    </row>
    <row r="163" spans="1:10" ht="16.5" customHeight="1">
      <c r="A163" s="93">
        <v>4</v>
      </c>
      <c r="B163" s="103" t="s">
        <v>51</v>
      </c>
      <c r="C163" s="14">
        <v>2022</v>
      </c>
      <c r="D163" s="15">
        <f t="shared" si="59"/>
        <v>39.799999999999997</v>
      </c>
      <c r="E163" s="15">
        <v>0</v>
      </c>
      <c r="F163" s="15">
        <v>0</v>
      </c>
      <c r="G163" s="15">
        <v>0</v>
      </c>
      <c r="H163" s="15">
        <v>39.799999999999997</v>
      </c>
      <c r="I163" s="36">
        <v>0</v>
      </c>
      <c r="J163" s="151"/>
    </row>
    <row r="164" spans="1:10" ht="16.5" customHeight="1">
      <c r="A164" s="94"/>
      <c r="B164" s="104"/>
      <c r="C164" s="34">
        <v>2023</v>
      </c>
      <c r="D164" s="30">
        <f t="shared" si="59"/>
        <v>68.7</v>
      </c>
      <c r="E164" s="30">
        <v>0</v>
      </c>
      <c r="F164" s="30">
        <v>0</v>
      </c>
      <c r="G164" s="30">
        <v>0</v>
      </c>
      <c r="H164" s="30">
        <v>68.7</v>
      </c>
      <c r="I164" s="37">
        <v>0</v>
      </c>
      <c r="J164" s="151"/>
    </row>
    <row r="165" spans="1:10" ht="16.5" customHeight="1">
      <c r="A165" s="94"/>
      <c r="B165" s="104"/>
      <c r="C165" s="34">
        <v>2024</v>
      </c>
      <c r="D165" s="30">
        <f t="shared" si="59"/>
        <v>73.8</v>
      </c>
      <c r="E165" s="30">
        <v>0</v>
      </c>
      <c r="F165" s="30">
        <v>0</v>
      </c>
      <c r="G165" s="30">
        <v>0</v>
      </c>
      <c r="H165" s="30">
        <v>73.8</v>
      </c>
      <c r="I165" s="37">
        <v>0</v>
      </c>
      <c r="J165" s="151"/>
    </row>
    <row r="166" spans="1:10" ht="16.5" customHeight="1" thickBot="1">
      <c r="A166" s="102"/>
      <c r="B166" s="105"/>
      <c r="C166" s="21">
        <v>2025</v>
      </c>
      <c r="D166" s="22">
        <f t="shared" si="59"/>
        <v>73.599999999999994</v>
      </c>
      <c r="E166" s="22">
        <v>0</v>
      </c>
      <c r="F166" s="22">
        <v>0</v>
      </c>
      <c r="G166" s="22">
        <v>0</v>
      </c>
      <c r="H166" s="31">
        <v>73.599999999999994</v>
      </c>
      <c r="I166" s="39">
        <v>0</v>
      </c>
      <c r="J166" s="151"/>
    </row>
    <row r="167" spans="1:10" ht="15" customHeight="1">
      <c r="A167" s="93">
        <v>5</v>
      </c>
      <c r="B167" s="96" t="s">
        <v>87</v>
      </c>
      <c r="C167" s="14">
        <v>2022</v>
      </c>
      <c r="D167" s="15">
        <f>E167+F167+G167+H167+I167</f>
        <v>10</v>
      </c>
      <c r="E167" s="51">
        <f>E171</f>
        <v>0</v>
      </c>
      <c r="F167" s="51">
        <v>0</v>
      </c>
      <c r="G167" s="51">
        <v>0</v>
      </c>
      <c r="H167" s="51">
        <v>10</v>
      </c>
      <c r="I167" s="62">
        <v>0</v>
      </c>
      <c r="J167" s="151"/>
    </row>
    <row r="168" spans="1:10" ht="15" customHeight="1">
      <c r="A168" s="94"/>
      <c r="B168" s="97"/>
      <c r="C168" s="34">
        <v>2023</v>
      </c>
      <c r="D168" s="30">
        <f>E168+F168+G168+H168+I168</f>
        <v>59.7</v>
      </c>
      <c r="E168" s="30">
        <f t="shared" ref="E168:G170" si="60">E172</f>
        <v>0</v>
      </c>
      <c r="F168" s="30">
        <f t="shared" si="60"/>
        <v>0</v>
      </c>
      <c r="G168" s="30">
        <f t="shared" si="60"/>
        <v>0</v>
      </c>
      <c r="H168" s="30">
        <v>59.7</v>
      </c>
      <c r="I168" s="63">
        <f t="shared" ref="I168:I170" si="61">I172</f>
        <v>0</v>
      </c>
      <c r="J168" s="151"/>
    </row>
    <row r="169" spans="1:10" ht="15" customHeight="1">
      <c r="A169" s="94"/>
      <c r="B169" s="97"/>
      <c r="C169" s="34">
        <v>2024</v>
      </c>
      <c r="D169" s="30">
        <f t="shared" ref="D169:D170" si="62">E169+F169+G169+H169+I169</f>
        <v>64.099999999999994</v>
      </c>
      <c r="E169" s="30">
        <f t="shared" si="60"/>
        <v>0</v>
      </c>
      <c r="F169" s="30">
        <f t="shared" si="60"/>
        <v>0</v>
      </c>
      <c r="G169" s="30">
        <f t="shared" si="60"/>
        <v>0</v>
      </c>
      <c r="H169" s="30">
        <v>64.099999999999994</v>
      </c>
      <c r="I169" s="63">
        <f t="shared" si="61"/>
        <v>0</v>
      </c>
      <c r="J169" s="151"/>
    </row>
    <row r="170" spans="1:10" ht="15" customHeight="1" thickBot="1">
      <c r="A170" s="95"/>
      <c r="B170" s="98"/>
      <c r="C170" s="35">
        <v>2025</v>
      </c>
      <c r="D170" s="31">
        <f t="shared" si="62"/>
        <v>64</v>
      </c>
      <c r="E170" s="41">
        <f t="shared" si="60"/>
        <v>0</v>
      </c>
      <c r="F170" s="41">
        <f t="shared" si="60"/>
        <v>0</v>
      </c>
      <c r="G170" s="41">
        <f t="shared" si="60"/>
        <v>0</v>
      </c>
      <c r="H170" s="57">
        <v>64</v>
      </c>
      <c r="I170" s="64">
        <f t="shared" si="61"/>
        <v>0</v>
      </c>
      <c r="J170" s="151"/>
    </row>
    <row r="171" spans="1:10" ht="15" customHeight="1">
      <c r="A171" s="93">
        <v>6</v>
      </c>
      <c r="B171" s="96" t="s">
        <v>52</v>
      </c>
      <c r="C171" s="14">
        <v>2022</v>
      </c>
      <c r="D171" s="15">
        <f>E171+F171+G171+H171+I171</f>
        <v>2450.6310000000003</v>
      </c>
      <c r="E171" s="51">
        <f>E175</f>
        <v>0</v>
      </c>
      <c r="F171" s="51">
        <f>F175</f>
        <v>1054.9000000000001</v>
      </c>
      <c r="G171" s="51">
        <v>1000</v>
      </c>
      <c r="H171" s="51">
        <f>H175+305.329</f>
        <v>384.73099999999999</v>
      </c>
      <c r="I171" s="62">
        <f>I175</f>
        <v>11</v>
      </c>
      <c r="J171" s="151"/>
    </row>
    <row r="172" spans="1:10" ht="15" customHeight="1">
      <c r="A172" s="94"/>
      <c r="B172" s="97"/>
      <c r="C172" s="34">
        <v>2023</v>
      </c>
      <c r="D172" s="30">
        <f>E172+F172+G172+H172+I172</f>
        <v>0</v>
      </c>
      <c r="E172" s="30">
        <f t="shared" ref="E172:E174" si="63">E176</f>
        <v>0</v>
      </c>
      <c r="F172" s="30">
        <f t="shared" ref="F172:G174" si="64">F176</f>
        <v>0</v>
      </c>
      <c r="G172" s="30">
        <f>G176</f>
        <v>0</v>
      </c>
      <c r="H172" s="30">
        <f>H176</f>
        <v>0</v>
      </c>
      <c r="I172" s="63">
        <f>I176</f>
        <v>0</v>
      </c>
      <c r="J172" s="151"/>
    </row>
    <row r="173" spans="1:10" ht="15" customHeight="1">
      <c r="A173" s="94"/>
      <c r="B173" s="97"/>
      <c r="C173" s="34">
        <v>2024</v>
      </c>
      <c r="D173" s="30">
        <f t="shared" si="59"/>
        <v>0</v>
      </c>
      <c r="E173" s="30">
        <f t="shared" si="63"/>
        <v>0</v>
      </c>
      <c r="F173" s="30">
        <f t="shared" si="64"/>
        <v>0</v>
      </c>
      <c r="G173" s="30">
        <f t="shared" si="64"/>
        <v>0</v>
      </c>
      <c r="H173" s="30">
        <f t="shared" ref="H173:I174" si="65">H177</f>
        <v>0</v>
      </c>
      <c r="I173" s="63">
        <f t="shared" si="65"/>
        <v>0</v>
      </c>
      <c r="J173" s="151"/>
    </row>
    <row r="174" spans="1:10" ht="15" customHeight="1" thickBot="1">
      <c r="A174" s="95"/>
      <c r="B174" s="98"/>
      <c r="C174" s="35">
        <v>2025</v>
      </c>
      <c r="D174" s="31">
        <f t="shared" si="59"/>
        <v>0</v>
      </c>
      <c r="E174" s="41">
        <f t="shared" si="63"/>
        <v>0</v>
      </c>
      <c r="F174" s="41">
        <f t="shared" si="64"/>
        <v>0</v>
      </c>
      <c r="G174" s="30">
        <f t="shared" si="64"/>
        <v>0</v>
      </c>
      <c r="H174" s="30">
        <f t="shared" si="65"/>
        <v>0</v>
      </c>
      <c r="I174" s="63">
        <f t="shared" si="65"/>
        <v>0</v>
      </c>
      <c r="J174" s="151"/>
    </row>
    <row r="175" spans="1:10" ht="39.75" customHeight="1">
      <c r="A175" s="124" t="s">
        <v>110</v>
      </c>
      <c r="B175" s="96" t="s">
        <v>86</v>
      </c>
      <c r="C175" s="14">
        <v>2022</v>
      </c>
      <c r="D175" s="15">
        <f t="shared" si="59"/>
        <v>1145.3020000000001</v>
      </c>
      <c r="E175" s="15">
        <v>0</v>
      </c>
      <c r="F175" s="15">
        <v>1054.9000000000001</v>
      </c>
      <c r="G175" s="15">
        <v>0</v>
      </c>
      <c r="H175" s="15">
        <v>79.402000000000001</v>
      </c>
      <c r="I175" s="65">
        <v>11</v>
      </c>
      <c r="J175" s="151"/>
    </row>
    <row r="176" spans="1:10" ht="39.75" customHeight="1">
      <c r="A176" s="125"/>
      <c r="B176" s="97"/>
      <c r="C176" s="34">
        <v>2023</v>
      </c>
      <c r="D176" s="30">
        <f t="shared" si="59"/>
        <v>0</v>
      </c>
      <c r="E176" s="30">
        <v>0</v>
      </c>
      <c r="F176" s="30">
        <v>0</v>
      </c>
      <c r="G176" s="30">
        <v>0</v>
      </c>
      <c r="H176" s="30">
        <v>0</v>
      </c>
      <c r="I176" s="37">
        <v>0</v>
      </c>
      <c r="J176" s="151"/>
    </row>
    <row r="177" spans="1:10" ht="39.75" customHeight="1">
      <c r="A177" s="125"/>
      <c r="B177" s="97"/>
      <c r="C177" s="34">
        <v>2024</v>
      </c>
      <c r="D177" s="30">
        <f t="shared" si="59"/>
        <v>0</v>
      </c>
      <c r="E177" s="30">
        <v>0</v>
      </c>
      <c r="F177" s="30">
        <v>0</v>
      </c>
      <c r="G177" s="30">
        <v>0</v>
      </c>
      <c r="H177" s="30">
        <v>0</v>
      </c>
      <c r="I177" s="37">
        <v>0</v>
      </c>
      <c r="J177" s="151"/>
    </row>
    <row r="178" spans="1:10" ht="39.75" customHeight="1" thickBot="1">
      <c r="A178" s="153"/>
      <c r="B178" s="138"/>
      <c r="C178" s="21">
        <v>2025</v>
      </c>
      <c r="D178" s="22">
        <f t="shared" si="59"/>
        <v>0</v>
      </c>
      <c r="E178" s="22">
        <v>0</v>
      </c>
      <c r="F178" s="22">
        <v>0</v>
      </c>
      <c r="G178" s="22">
        <v>0</v>
      </c>
      <c r="H178" s="22">
        <v>0</v>
      </c>
      <c r="I178" s="39">
        <v>0</v>
      </c>
      <c r="J178" s="152"/>
    </row>
    <row r="179" spans="1:10" s="6" customFormat="1" ht="12.75">
      <c r="A179" s="112" t="s">
        <v>17</v>
      </c>
      <c r="B179" s="113"/>
      <c r="C179" s="17">
        <v>2022</v>
      </c>
      <c r="D179" s="53">
        <f>D143+D147+D159+D163+D171+D167</f>
        <v>7003.3706800000009</v>
      </c>
      <c r="E179" s="53">
        <f t="shared" ref="E179:G179" si="66">E143+E147+E159+E163+E171</f>
        <v>0</v>
      </c>
      <c r="F179" s="53">
        <f>F143+F147+F159+F163+F171</f>
        <v>1755.8000000000002</v>
      </c>
      <c r="G179" s="53">
        <f t="shared" si="66"/>
        <v>2943.5</v>
      </c>
      <c r="H179" s="53">
        <f>H143+H147+H159+H163+H171+H167</f>
        <v>2293.0706800000003</v>
      </c>
      <c r="I179" s="53">
        <f>I143+I147+I159+I163+I171+I167</f>
        <v>11</v>
      </c>
      <c r="J179" s="111"/>
    </row>
    <row r="180" spans="1:10" s="6" customFormat="1" ht="12.75">
      <c r="A180" s="114"/>
      <c r="B180" s="115"/>
      <c r="C180" s="13">
        <v>2023</v>
      </c>
      <c r="D180" s="8">
        <f>D144+D148+D160+D164+D172+D168</f>
        <v>4848.9536499999995</v>
      </c>
      <c r="E180" s="8">
        <f t="shared" ref="E180" si="67">E144+E148+E160+E164+E172</f>
        <v>0</v>
      </c>
      <c r="F180" s="8">
        <f>F144+F148+F160+F164+F172</f>
        <v>791.2</v>
      </c>
      <c r="G180" s="8">
        <f t="shared" ref="G180" si="68">G144+G148+G160+G164+G172</f>
        <v>777.39575000000002</v>
      </c>
      <c r="H180" s="8">
        <f>H144+H148+H160+H164+H172+H168</f>
        <v>3280.3579</v>
      </c>
      <c r="I180" s="8">
        <f>I144+I148+I160+I164+I172</f>
        <v>0</v>
      </c>
      <c r="J180" s="109"/>
    </row>
    <row r="181" spans="1:10" s="6" customFormat="1" ht="12.75">
      <c r="A181" s="114"/>
      <c r="B181" s="115"/>
      <c r="C181" s="13">
        <v>2024</v>
      </c>
      <c r="D181" s="8">
        <f t="shared" ref="D181:D182" si="69">D145+D149+D161+D165+D173+D169</f>
        <v>4681.9000000000005</v>
      </c>
      <c r="E181" s="8">
        <f t="shared" ref="E181" si="70">E145+E149+E161+E165+E173</f>
        <v>0</v>
      </c>
      <c r="F181" s="8">
        <f t="shared" ref="F181" si="71">F145+F149+F161+F165+F173</f>
        <v>668.7</v>
      </c>
      <c r="G181" s="8">
        <f t="shared" ref="G181" si="72">G145+G149+G161+G165+G173</f>
        <v>668.7</v>
      </c>
      <c r="H181" s="8">
        <f t="shared" ref="H181:H182" si="73">H145+H149+H161+H165+H173+H169</f>
        <v>3344.5000000000005</v>
      </c>
      <c r="I181" s="8">
        <f>I145+I149+I161+I165+I173</f>
        <v>0</v>
      </c>
      <c r="J181" s="109"/>
    </row>
    <row r="182" spans="1:10" s="6" customFormat="1" ht="13.5" thickBot="1">
      <c r="A182" s="116"/>
      <c r="B182" s="117"/>
      <c r="C182" s="19">
        <v>2025</v>
      </c>
      <c r="D182" s="8">
        <f t="shared" si="69"/>
        <v>4676.3</v>
      </c>
      <c r="E182" s="47">
        <f t="shared" ref="E182" si="74">E146+E150+E162+E166+E174</f>
        <v>0</v>
      </c>
      <c r="F182" s="47">
        <f t="shared" ref="F182" si="75">F146+F150+F162+F166+F174</f>
        <v>668.7</v>
      </c>
      <c r="G182" s="47">
        <f t="shared" ref="G182" si="76">G146+G150+G162+G166+G174</f>
        <v>668.7</v>
      </c>
      <c r="H182" s="8">
        <f t="shared" si="73"/>
        <v>3338.9</v>
      </c>
      <c r="I182" s="47">
        <f>I146+I150+I162+I166+I174</f>
        <v>0</v>
      </c>
      <c r="J182" s="110"/>
    </row>
    <row r="183" spans="1:10" s="6" customFormat="1" ht="11.25" customHeight="1">
      <c r="A183" s="112" t="s">
        <v>53</v>
      </c>
      <c r="B183" s="113"/>
      <c r="C183" s="119" t="s">
        <v>26</v>
      </c>
      <c r="D183" s="135">
        <f>D179+D180+D181+D182</f>
        <v>21210.52433</v>
      </c>
      <c r="E183" s="135">
        <f t="shared" ref="E183" si="77">E179+E180+E181+E182</f>
        <v>0</v>
      </c>
      <c r="F183" s="135">
        <f t="shared" ref="F183" si="78">F179+F180+F181+F182</f>
        <v>3884.3999999999996</v>
      </c>
      <c r="G183" s="135">
        <f t="shared" ref="G183" si="79">G179+G180+G181+G182</f>
        <v>5058.2957500000002</v>
      </c>
      <c r="H183" s="135">
        <f t="shared" ref="H183" si="80">H179+H180+H181+H182</f>
        <v>12256.828579999999</v>
      </c>
      <c r="I183" s="135">
        <f t="shared" ref="I183" si="81">I179+I180+I181+I182</f>
        <v>11</v>
      </c>
      <c r="J183" s="111"/>
    </row>
    <row r="184" spans="1:10" s="6" customFormat="1" ht="11.25" customHeight="1">
      <c r="A184" s="114"/>
      <c r="B184" s="115"/>
      <c r="C184" s="120"/>
      <c r="D184" s="106"/>
      <c r="E184" s="106"/>
      <c r="F184" s="106"/>
      <c r="G184" s="106"/>
      <c r="H184" s="106"/>
      <c r="I184" s="106"/>
      <c r="J184" s="109"/>
    </row>
    <row r="185" spans="1:10" s="6" customFormat="1" ht="11.25" customHeight="1">
      <c r="A185" s="114"/>
      <c r="B185" s="115"/>
      <c r="C185" s="120"/>
      <c r="D185" s="106"/>
      <c r="E185" s="106"/>
      <c r="F185" s="106"/>
      <c r="G185" s="106"/>
      <c r="H185" s="106"/>
      <c r="I185" s="106"/>
      <c r="J185" s="109"/>
    </row>
    <row r="186" spans="1:10" s="6" customFormat="1" ht="11.25" customHeight="1" thickBot="1">
      <c r="A186" s="116"/>
      <c r="B186" s="117"/>
      <c r="C186" s="121"/>
      <c r="D186" s="107"/>
      <c r="E186" s="107"/>
      <c r="F186" s="107"/>
      <c r="G186" s="107"/>
      <c r="H186" s="107"/>
      <c r="I186" s="107"/>
      <c r="J186" s="110"/>
    </row>
    <row r="187" spans="1:10" ht="15.75" thickBot="1">
      <c r="A187" s="90" t="s">
        <v>54</v>
      </c>
      <c r="B187" s="91"/>
      <c r="C187" s="91"/>
      <c r="D187" s="91"/>
      <c r="E187" s="91"/>
      <c r="F187" s="91"/>
      <c r="G187" s="91"/>
      <c r="H187" s="91"/>
      <c r="I187" s="91"/>
      <c r="J187" s="92"/>
    </row>
    <row r="188" spans="1:10" ht="15.75" customHeight="1">
      <c r="A188" s="93">
        <v>1</v>
      </c>
      <c r="B188" s="103" t="s">
        <v>88</v>
      </c>
      <c r="C188" s="14">
        <v>2022</v>
      </c>
      <c r="D188" s="15">
        <f t="shared" ref="D188:D231" si="82">E188+F188+G188+H188+I188</f>
        <v>35</v>
      </c>
      <c r="E188" s="15">
        <v>0</v>
      </c>
      <c r="F188" s="15">
        <v>0</v>
      </c>
      <c r="G188" s="15">
        <v>0</v>
      </c>
      <c r="H188" s="48">
        <v>35</v>
      </c>
      <c r="I188" s="36">
        <v>0</v>
      </c>
      <c r="J188" s="146" t="s">
        <v>9</v>
      </c>
    </row>
    <row r="189" spans="1:10" ht="15.75" customHeight="1">
      <c r="A189" s="94"/>
      <c r="B189" s="104"/>
      <c r="C189" s="34">
        <v>2023</v>
      </c>
      <c r="D189" s="30">
        <f t="shared" si="82"/>
        <v>86.079689999999999</v>
      </c>
      <c r="E189" s="30">
        <v>0</v>
      </c>
      <c r="F189" s="30">
        <v>0</v>
      </c>
      <c r="G189" s="30">
        <v>0</v>
      </c>
      <c r="H189" s="49">
        <v>86.079689999999999</v>
      </c>
      <c r="I189" s="37">
        <v>0</v>
      </c>
      <c r="J189" s="147"/>
    </row>
    <row r="190" spans="1:10" ht="15.75" customHeight="1">
      <c r="A190" s="94"/>
      <c r="B190" s="104"/>
      <c r="C190" s="34">
        <v>2024</v>
      </c>
      <c r="D190" s="30">
        <f t="shared" si="82"/>
        <v>92.1</v>
      </c>
      <c r="E190" s="30">
        <v>0</v>
      </c>
      <c r="F190" s="30">
        <v>0</v>
      </c>
      <c r="G190" s="30">
        <v>0</v>
      </c>
      <c r="H190" s="49">
        <v>92.1</v>
      </c>
      <c r="I190" s="37">
        <v>0</v>
      </c>
      <c r="J190" s="147"/>
    </row>
    <row r="191" spans="1:10" ht="15.75" customHeight="1" thickBot="1">
      <c r="A191" s="95"/>
      <c r="B191" s="118"/>
      <c r="C191" s="35">
        <v>2025</v>
      </c>
      <c r="D191" s="31">
        <f t="shared" si="82"/>
        <v>92.7</v>
      </c>
      <c r="E191" s="31">
        <v>0</v>
      </c>
      <c r="F191" s="31">
        <v>0</v>
      </c>
      <c r="G191" s="31">
        <v>0</v>
      </c>
      <c r="H191" s="50">
        <v>92.7</v>
      </c>
      <c r="I191" s="38">
        <v>0</v>
      </c>
      <c r="J191" s="147"/>
    </row>
    <row r="192" spans="1:10" ht="18" customHeight="1">
      <c r="A192" s="93">
        <v>2</v>
      </c>
      <c r="B192" s="103" t="s">
        <v>55</v>
      </c>
      <c r="C192" s="14">
        <v>2022</v>
      </c>
      <c r="D192" s="15">
        <f t="shared" si="82"/>
        <v>470</v>
      </c>
      <c r="E192" s="15">
        <v>0</v>
      </c>
      <c r="F192" s="15">
        <v>0</v>
      </c>
      <c r="G192" s="15">
        <v>0</v>
      </c>
      <c r="H192" s="48">
        <v>470</v>
      </c>
      <c r="I192" s="36">
        <v>0</v>
      </c>
      <c r="J192" s="147"/>
    </row>
    <row r="193" spans="1:10" ht="18" customHeight="1">
      <c r="A193" s="94"/>
      <c r="B193" s="104"/>
      <c r="C193" s="34">
        <v>2023</v>
      </c>
      <c r="D193" s="30">
        <f t="shared" si="82"/>
        <v>530.70000000000005</v>
      </c>
      <c r="E193" s="30">
        <v>0</v>
      </c>
      <c r="F193" s="30">
        <v>0</v>
      </c>
      <c r="G193" s="30">
        <v>0</v>
      </c>
      <c r="H193" s="49">
        <v>530.70000000000005</v>
      </c>
      <c r="I193" s="37">
        <v>0</v>
      </c>
      <c r="J193" s="147"/>
    </row>
    <row r="194" spans="1:10" ht="18" customHeight="1">
      <c r="A194" s="94"/>
      <c r="B194" s="104"/>
      <c r="C194" s="34">
        <v>2024</v>
      </c>
      <c r="D194" s="30">
        <f t="shared" si="82"/>
        <v>530.70000000000005</v>
      </c>
      <c r="E194" s="30">
        <v>0</v>
      </c>
      <c r="F194" s="30">
        <v>0</v>
      </c>
      <c r="G194" s="30">
        <v>0</v>
      </c>
      <c r="H194" s="49">
        <v>530.70000000000005</v>
      </c>
      <c r="I194" s="37">
        <v>0</v>
      </c>
      <c r="J194" s="147"/>
    </row>
    <row r="195" spans="1:10" ht="18" customHeight="1" thickBot="1">
      <c r="A195" s="102"/>
      <c r="B195" s="105"/>
      <c r="C195" s="21">
        <v>2025</v>
      </c>
      <c r="D195" s="31">
        <f t="shared" si="82"/>
        <v>530.70000000000005</v>
      </c>
      <c r="E195" s="31">
        <v>0</v>
      </c>
      <c r="F195" s="31">
        <v>0</v>
      </c>
      <c r="G195" s="31">
        <v>0</v>
      </c>
      <c r="H195" s="50">
        <v>530.70000000000005</v>
      </c>
      <c r="I195" s="38">
        <v>0</v>
      </c>
      <c r="J195" s="147"/>
    </row>
    <row r="196" spans="1:10" ht="16.5" customHeight="1">
      <c r="A196" s="93">
        <v>3</v>
      </c>
      <c r="B196" s="103" t="s">
        <v>56</v>
      </c>
      <c r="C196" s="14">
        <v>2022</v>
      </c>
      <c r="D196" s="15">
        <f t="shared" si="82"/>
        <v>19.5</v>
      </c>
      <c r="E196" s="15">
        <v>0</v>
      </c>
      <c r="F196" s="15">
        <v>0</v>
      </c>
      <c r="G196" s="15">
        <v>0</v>
      </c>
      <c r="H196" s="48">
        <v>19.5</v>
      </c>
      <c r="I196" s="36">
        <v>0</v>
      </c>
      <c r="J196" s="147"/>
    </row>
    <row r="197" spans="1:10" ht="16.5" customHeight="1">
      <c r="A197" s="94"/>
      <c r="B197" s="104"/>
      <c r="C197" s="34">
        <v>2023</v>
      </c>
      <c r="D197" s="30">
        <f t="shared" si="82"/>
        <v>20.100000000000001</v>
      </c>
      <c r="E197" s="30">
        <v>0</v>
      </c>
      <c r="F197" s="30">
        <v>0</v>
      </c>
      <c r="G197" s="30">
        <v>0</v>
      </c>
      <c r="H197" s="49">
        <v>20.100000000000001</v>
      </c>
      <c r="I197" s="37">
        <v>0</v>
      </c>
      <c r="J197" s="147"/>
    </row>
    <row r="198" spans="1:10" ht="16.5" customHeight="1">
      <c r="A198" s="94"/>
      <c r="B198" s="104"/>
      <c r="C198" s="34">
        <v>2024</v>
      </c>
      <c r="D198" s="30">
        <f t="shared" si="82"/>
        <v>20.100000000000001</v>
      </c>
      <c r="E198" s="30">
        <v>0</v>
      </c>
      <c r="F198" s="30">
        <v>0</v>
      </c>
      <c r="G198" s="30">
        <v>0</v>
      </c>
      <c r="H198" s="49">
        <v>20.100000000000001</v>
      </c>
      <c r="I198" s="37">
        <v>0</v>
      </c>
      <c r="J198" s="147"/>
    </row>
    <row r="199" spans="1:10" ht="16.5" customHeight="1" thickBot="1">
      <c r="A199" s="102"/>
      <c r="B199" s="105"/>
      <c r="C199" s="21">
        <v>2025</v>
      </c>
      <c r="D199" s="22">
        <f t="shared" si="82"/>
        <v>20.100000000000001</v>
      </c>
      <c r="E199" s="22">
        <v>0</v>
      </c>
      <c r="F199" s="22">
        <v>0</v>
      </c>
      <c r="G199" s="22">
        <v>0</v>
      </c>
      <c r="H199" s="50">
        <v>20.100000000000001</v>
      </c>
      <c r="I199" s="39">
        <v>0</v>
      </c>
      <c r="J199" s="147"/>
    </row>
    <row r="200" spans="1:10" ht="18.75" customHeight="1">
      <c r="A200" s="93">
        <v>4</v>
      </c>
      <c r="B200" s="103" t="s">
        <v>57</v>
      </c>
      <c r="C200" s="14">
        <v>2022</v>
      </c>
      <c r="D200" s="15">
        <f t="shared" si="82"/>
        <v>38.19</v>
      </c>
      <c r="E200" s="15">
        <v>0</v>
      </c>
      <c r="F200" s="15">
        <v>0</v>
      </c>
      <c r="G200" s="15">
        <v>0</v>
      </c>
      <c r="H200" s="48">
        <v>38.19</v>
      </c>
      <c r="I200" s="43">
        <v>0</v>
      </c>
      <c r="J200" s="149"/>
    </row>
    <row r="201" spans="1:10" ht="18.75" customHeight="1">
      <c r="A201" s="94"/>
      <c r="B201" s="104"/>
      <c r="C201" s="34">
        <v>2023</v>
      </c>
      <c r="D201" s="30">
        <f t="shared" si="82"/>
        <v>39.6</v>
      </c>
      <c r="E201" s="30">
        <v>0</v>
      </c>
      <c r="F201" s="30">
        <v>0</v>
      </c>
      <c r="G201" s="30">
        <v>0</v>
      </c>
      <c r="H201" s="49">
        <v>39.6</v>
      </c>
      <c r="I201" s="30">
        <v>0</v>
      </c>
      <c r="J201" s="149"/>
    </row>
    <row r="202" spans="1:10" ht="18.75" customHeight="1">
      <c r="A202" s="94"/>
      <c r="B202" s="104"/>
      <c r="C202" s="34">
        <v>2024</v>
      </c>
      <c r="D202" s="30">
        <f t="shared" si="82"/>
        <v>39.6</v>
      </c>
      <c r="E202" s="30">
        <v>0</v>
      </c>
      <c r="F202" s="30">
        <v>0</v>
      </c>
      <c r="G202" s="30">
        <v>0</v>
      </c>
      <c r="H202" s="49">
        <v>39.6</v>
      </c>
      <c r="I202" s="30">
        <v>0</v>
      </c>
      <c r="J202" s="149"/>
    </row>
    <row r="203" spans="1:10" ht="18.75" customHeight="1" thickBot="1">
      <c r="A203" s="95"/>
      <c r="B203" s="118"/>
      <c r="C203" s="35">
        <v>2025</v>
      </c>
      <c r="D203" s="31">
        <f t="shared" si="82"/>
        <v>39.6</v>
      </c>
      <c r="E203" s="31">
        <v>0</v>
      </c>
      <c r="F203" s="31">
        <v>0</v>
      </c>
      <c r="G203" s="31">
        <v>0</v>
      </c>
      <c r="H203" s="50">
        <v>39.6</v>
      </c>
      <c r="I203" s="31">
        <v>0</v>
      </c>
      <c r="J203" s="149"/>
    </row>
    <row r="204" spans="1:10" ht="18.75" customHeight="1">
      <c r="A204" s="93">
        <v>5</v>
      </c>
      <c r="B204" s="103" t="s">
        <v>58</v>
      </c>
      <c r="C204" s="14">
        <v>2022</v>
      </c>
      <c r="D204" s="15">
        <f t="shared" si="82"/>
        <v>0</v>
      </c>
      <c r="E204" s="15">
        <v>0</v>
      </c>
      <c r="F204" s="15">
        <v>0</v>
      </c>
      <c r="G204" s="15">
        <v>0</v>
      </c>
      <c r="H204" s="48">
        <v>0</v>
      </c>
      <c r="I204" s="43">
        <v>0</v>
      </c>
      <c r="J204" s="149"/>
    </row>
    <row r="205" spans="1:10" ht="18.75" customHeight="1">
      <c r="A205" s="94"/>
      <c r="B205" s="104"/>
      <c r="C205" s="34">
        <v>2023</v>
      </c>
      <c r="D205" s="30">
        <f t="shared" si="82"/>
        <v>1</v>
      </c>
      <c r="E205" s="30">
        <v>0</v>
      </c>
      <c r="F205" s="30">
        <v>0</v>
      </c>
      <c r="G205" s="30">
        <v>0</v>
      </c>
      <c r="H205" s="49">
        <v>1</v>
      </c>
      <c r="I205" s="30">
        <v>0</v>
      </c>
      <c r="J205" s="149"/>
    </row>
    <row r="206" spans="1:10" ht="18.75" customHeight="1">
      <c r="A206" s="94"/>
      <c r="B206" s="104"/>
      <c r="C206" s="34">
        <v>2024</v>
      </c>
      <c r="D206" s="30">
        <f t="shared" si="82"/>
        <v>1.1000000000000001</v>
      </c>
      <c r="E206" s="30">
        <v>0</v>
      </c>
      <c r="F206" s="30">
        <v>0</v>
      </c>
      <c r="G206" s="30">
        <v>0</v>
      </c>
      <c r="H206" s="49">
        <v>1.1000000000000001</v>
      </c>
      <c r="I206" s="30">
        <v>0</v>
      </c>
      <c r="J206" s="149"/>
    </row>
    <row r="207" spans="1:10" ht="18.75" customHeight="1" thickBot="1">
      <c r="A207" s="95"/>
      <c r="B207" s="118"/>
      <c r="C207" s="35">
        <v>2025</v>
      </c>
      <c r="D207" s="31">
        <f t="shared" si="82"/>
        <v>1.1000000000000001</v>
      </c>
      <c r="E207" s="31">
        <v>0</v>
      </c>
      <c r="F207" s="31">
        <v>0</v>
      </c>
      <c r="G207" s="31">
        <v>0</v>
      </c>
      <c r="H207" s="50">
        <v>1.1000000000000001</v>
      </c>
      <c r="I207" s="31">
        <v>0</v>
      </c>
      <c r="J207" s="149"/>
    </row>
    <row r="208" spans="1:10" ht="18.75" customHeight="1">
      <c r="A208" s="93">
        <v>6</v>
      </c>
      <c r="B208" s="96" t="s">
        <v>59</v>
      </c>
      <c r="C208" s="82">
        <v>2022</v>
      </c>
      <c r="D208" s="15">
        <f t="shared" si="82"/>
        <v>219.9</v>
      </c>
      <c r="E208" s="15">
        <v>0</v>
      </c>
      <c r="F208" s="15">
        <v>0</v>
      </c>
      <c r="G208" s="15">
        <v>0</v>
      </c>
      <c r="H208" s="48">
        <v>219.9</v>
      </c>
      <c r="I208" s="43">
        <v>0</v>
      </c>
      <c r="J208" s="149"/>
    </row>
    <row r="209" spans="1:10" ht="18.75" customHeight="1">
      <c r="A209" s="94"/>
      <c r="B209" s="97"/>
      <c r="C209" s="83">
        <v>2023</v>
      </c>
      <c r="D209" s="30">
        <f t="shared" si="82"/>
        <v>1504.9370000000001</v>
      </c>
      <c r="E209" s="30">
        <v>0</v>
      </c>
      <c r="F209" s="30">
        <f>F213</f>
        <v>1050.4000000000001</v>
      </c>
      <c r="G209" s="30">
        <v>0</v>
      </c>
      <c r="H209" s="49">
        <f>308.3+H213</f>
        <v>451.53700000000003</v>
      </c>
      <c r="I209" s="30">
        <f>I213</f>
        <v>3</v>
      </c>
      <c r="J209" s="149"/>
    </row>
    <row r="210" spans="1:10" ht="18.75" customHeight="1">
      <c r="A210" s="94"/>
      <c r="B210" s="97"/>
      <c r="C210" s="83">
        <v>2024</v>
      </c>
      <c r="D210" s="30">
        <f t="shared" si="82"/>
        <v>331.3</v>
      </c>
      <c r="E210" s="30">
        <v>0</v>
      </c>
      <c r="F210" s="30">
        <v>0</v>
      </c>
      <c r="G210" s="30">
        <v>0</v>
      </c>
      <c r="H210" s="49">
        <v>331.3</v>
      </c>
      <c r="I210" s="30">
        <v>0</v>
      </c>
      <c r="J210" s="149"/>
    </row>
    <row r="211" spans="1:10" ht="18.75" customHeight="1" thickBot="1">
      <c r="A211" s="95"/>
      <c r="B211" s="98"/>
      <c r="C211" s="84">
        <v>2025</v>
      </c>
      <c r="D211" s="31">
        <f t="shared" si="82"/>
        <v>330.7</v>
      </c>
      <c r="E211" s="31">
        <v>0</v>
      </c>
      <c r="F211" s="31">
        <v>0</v>
      </c>
      <c r="G211" s="31">
        <v>0</v>
      </c>
      <c r="H211" s="50">
        <v>330.7</v>
      </c>
      <c r="I211" s="31">
        <v>0</v>
      </c>
      <c r="J211" s="149"/>
    </row>
    <row r="212" spans="1:10" ht="37.5" customHeight="1">
      <c r="A212" s="124" t="s">
        <v>110</v>
      </c>
      <c r="B212" s="96" t="s">
        <v>101</v>
      </c>
      <c r="C212" s="82">
        <v>2022</v>
      </c>
      <c r="D212" s="15">
        <f t="shared" si="82"/>
        <v>0</v>
      </c>
      <c r="E212" s="15">
        <v>0</v>
      </c>
      <c r="F212" s="15">
        <v>0</v>
      </c>
      <c r="G212" s="15">
        <v>0</v>
      </c>
      <c r="H212" s="15">
        <v>0</v>
      </c>
      <c r="I212" s="43">
        <v>0</v>
      </c>
      <c r="J212" s="149"/>
    </row>
    <row r="213" spans="1:10" ht="37.5" customHeight="1">
      <c r="A213" s="125"/>
      <c r="B213" s="97"/>
      <c r="C213" s="83">
        <v>2023</v>
      </c>
      <c r="D213" s="30">
        <f t="shared" si="82"/>
        <v>1196.6370000000002</v>
      </c>
      <c r="E213" s="30">
        <v>0</v>
      </c>
      <c r="F213" s="30">
        <v>1050.4000000000001</v>
      </c>
      <c r="G213" s="30">
        <v>0</v>
      </c>
      <c r="H213" s="30">
        <v>143.23699999999999</v>
      </c>
      <c r="I213" s="30">
        <v>3</v>
      </c>
      <c r="J213" s="149"/>
    </row>
    <row r="214" spans="1:10" ht="37.5" customHeight="1">
      <c r="A214" s="125"/>
      <c r="B214" s="97"/>
      <c r="C214" s="83">
        <v>2024</v>
      </c>
      <c r="D214" s="30">
        <f t="shared" si="82"/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149"/>
    </row>
    <row r="215" spans="1:10" ht="37.5" customHeight="1" thickBot="1">
      <c r="A215" s="126"/>
      <c r="B215" s="98"/>
      <c r="C215" s="84">
        <v>2025</v>
      </c>
      <c r="D215" s="31">
        <f t="shared" si="82"/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149"/>
    </row>
    <row r="216" spans="1:10" ht="18.75" customHeight="1">
      <c r="A216" s="93">
        <v>7</v>
      </c>
      <c r="B216" s="103" t="s">
        <v>93</v>
      </c>
      <c r="C216" s="14">
        <v>2022</v>
      </c>
      <c r="D216" s="15">
        <f t="shared" ref="D216:D219" si="83">E216+F216+G216+H216+I216</f>
        <v>0</v>
      </c>
      <c r="E216" s="15">
        <v>0</v>
      </c>
      <c r="F216" s="15">
        <v>0</v>
      </c>
      <c r="G216" s="15">
        <v>0</v>
      </c>
      <c r="H216" s="48">
        <v>0</v>
      </c>
      <c r="I216" s="43">
        <v>0</v>
      </c>
      <c r="J216" s="149"/>
    </row>
    <row r="217" spans="1:10" ht="18.75" customHeight="1">
      <c r="A217" s="94"/>
      <c r="B217" s="104"/>
      <c r="C217" s="34">
        <v>2023</v>
      </c>
      <c r="D217" s="30">
        <f t="shared" si="83"/>
        <v>15</v>
      </c>
      <c r="E217" s="30">
        <v>0</v>
      </c>
      <c r="F217" s="30">
        <v>0</v>
      </c>
      <c r="G217" s="30">
        <v>0</v>
      </c>
      <c r="H217" s="49">
        <v>15</v>
      </c>
      <c r="I217" s="30">
        <v>0</v>
      </c>
      <c r="J217" s="149"/>
    </row>
    <row r="218" spans="1:10" ht="18.75" customHeight="1">
      <c r="A218" s="94"/>
      <c r="B218" s="104"/>
      <c r="C218" s="34">
        <v>2024</v>
      </c>
      <c r="D218" s="30">
        <f t="shared" si="83"/>
        <v>0</v>
      </c>
      <c r="E218" s="30">
        <v>0</v>
      </c>
      <c r="F218" s="30">
        <v>0</v>
      </c>
      <c r="G218" s="30">
        <v>0</v>
      </c>
      <c r="H218" s="49">
        <v>0</v>
      </c>
      <c r="I218" s="30">
        <v>0</v>
      </c>
      <c r="J218" s="149"/>
    </row>
    <row r="219" spans="1:10" ht="18.75" customHeight="1" thickBot="1">
      <c r="A219" s="95"/>
      <c r="B219" s="118"/>
      <c r="C219" s="35">
        <v>2025</v>
      </c>
      <c r="D219" s="31">
        <f t="shared" si="83"/>
        <v>0</v>
      </c>
      <c r="E219" s="31">
        <v>0</v>
      </c>
      <c r="F219" s="31">
        <v>0</v>
      </c>
      <c r="G219" s="31">
        <v>0</v>
      </c>
      <c r="H219" s="50">
        <v>0</v>
      </c>
      <c r="I219" s="31">
        <v>0</v>
      </c>
      <c r="J219" s="149"/>
    </row>
    <row r="220" spans="1:10" ht="18.75" customHeight="1">
      <c r="A220" s="93">
        <v>8</v>
      </c>
      <c r="B220" s="103" t="s">
        <v>60</v>
      </c>
      <c r="C220" s="14">
        <v>2022</v>
      </c>
      <c r="D220" s="15">
        <f t="shared" si="82"/>
        <v>10</v>
      </c>
      <c r="E220" s="15">
        <v>0</v>
      </c>
      <c r="F220" s="15">
        <v>0</v>
      </c>
      <c r="G220" s="15">
        <v>0</v>
      </c>
      <c r="H220" s="48">
        <v>10</v>
      </c>
      <c r="I220" s="43">
        <v>0</v>
      </c>
      <c r="J220" s="149"/>
    </row>
    <row r="221" spans="1:10" ht="18.75" customHeight="1">
      <c r="A221" s="94"/>
      <c r="B221" s="104"/>
      <c r="C221" s="34">
        <v>2023</v>
      </c>
      <c r="D221" s="30">
        <f t="shared" si="82"/>
        <v>10</v>
      </c>
      <c r="E221" s="30">
        <v>0</v>
      </c>
      <c r="F221" s="30">
        <v>0</v>
      </c>
      <c r="G221" s="30">
        <v>0</v>
      </c>
      <c r="H221" s="49">
        <v>10</v>
      </c>
      <c r="I221" s="30">
        <v>0</v>
      </c>
      <c r="J221" s="149"/>
    </row>
    <row r="222" spans="1:10" ht="18.75" customHeight="1">
      <c r="A222" s="94"/>
      <c r="B222" s="104"/>
      <c r="C222" s="34">
        <v>2024</v>
      </c>
      <c r="D222" s="30">
        <f t="shared" si="82"/>
        <v>10</v>
      </c>
      <c r="E222" s="30">
        <v>0</v>
      </c>
      <c r="F222" s="30">
        <v>0</v>
      </c>
      <c r="G222" s="30">
        <v>0</v>
      </c>
      <c r="H222" s="49">
        <v>10</v>
      </c>
      <c r="I222" s="30">
        <v>0</v>
      </c>
      <c r="J222" s="149"/>
    </row>
    <row r="223" spans="1:10" ht="18.75" customHeight="1" thickBot="1">
      <c r="A223" s="95"/>
      <c r="B223" s="118"/>
      <c r="C223" s="35">
        <v>2025</v>
      </c>
      <c r="D223" s="31">
        <f t="shared" si="82"/>
        <v>10</v>
      </c>
      <c r="E223" s="31">
        <v>0</v>
      </c>
      <c r="F223" s="31">
        <v>0</v>
      </c>
      <c r="G223" s="31">
        <v>0</v>
      </c>
      <c r="H223" s="50">
        <v>10</v>
      </c>
      <c r="I223" s="31">
        <v>0</v>
      </c>
      <c r="J223" s="149"/>
    </row>
    <row r="224" spans="1:10" ht="18" customHeight="1">
      <c r="A224" s="93">
        <v>9</v>
      </c>
      <c r="B224" s="103" t="s">
        <v>61</v>
      </c>
      <c r="C224" s="14">
        <v>2022</v>
      </c>
      <c r="D224" s="15">
        <f t="shared" ref="D224:D227" si="84">E224+F224+G224+H224+I224</f>
        <v>154.1</v>
      </c>
      <c r="E224" s="48">
        <v>154.1</v>
      </c>
      <c r="F224" s="15">
        <v>0</v>
      </c>
      <c r="G224" s="15">
        <v>0</v>
      </c>
      <c r="H224" s="48">
        <v>0</v>
      </c>
      <c r="I224" s="43">
        <v>0</v>
      </c>
      <c r="J224" s="149"/>
    </row>
    <row r="225" spans="1:10" ht="18.75" customHeight="1">
      <c r="A225" s="94"/>
      <c r="B225" s="104"/>
      <c r="C225" s="34">
        <v>2023</v>
      </c>
      <c r="D225" s="30">
        <f t="shared" si="84"/>
        <v>161.69999999999999</v>
      </c>
      <c r="E225" s="49">
        <v>161.69999999999999</v>
      </c>
      <c r="F225" s="30">
        <v>0</v>
      </c>
      <c r="G225" s="30">
        <v>0</v>
      </c>
      <c r="H225" s="49">
        <v>0</v>
      </c>
      <c r="I225" s="30">
        <v>0</v>
      </c>
      <c r="J225" s="149"/>
    </row>
    <row r="226" spans="1:10" ht="18.75" customHeight="1">
      <c r="A226" s="94"/>
      <c r="B226" s="104"/>
      <c r="C226" s="34">
        <v>2024</v>
      </c>
      <c r="D226" s="30">
        <f t="shared" si="84"/>
        <v>168.6</v>
      </c>
      <c r="E226" s="49">
        <v>168.6</v>
      </c>
      <c r="F226" s="30">
        <v>0</v>
      </c>
      <c r="G226" s="30">
        <v>0</v>
      </c>
      <c r="H226" s="49">
        <v>0</v>
      </c>
      <c r="I226" s="30">
        <v>0</v>
      </c>
      <c r="J226" s="149"/>
    </row>
    <row r="227" spans="1:10" ht="18.75" customHeight="1" thickBot="1">
      <c r="A227" s="95"/>
      <c r="B227" s="118"/>
      <c r="C227" s="35">
        <v>2025</v>
      </c>
      <c r="D227" s="31">
        <f t="shared" si="84"/>
        <v>174.3</v>
      </c>
      <c r="E227" s="50">
        <v>174.3</v>
      </c>
      <c r="F227" s="31">
        <v>0</v>
      </c>
      <c r="G227" s="31">
        <v>0</v>
      </c>
      <c r="H227" s="50">
        <v>0</v>
      </c>
      <c r="I227" s="31">
        <v>0</v>
      </c>
      <c r="J227" s="149"/>
    </row>
    <row r="228" spans="1:10" ht="18" customHeight="1">
      <c r="A228" s="93">
        <v>10</v>
      </c>
      <c r="B228" s="103" t="s">
        <v>104</v>
      </c>
      <c r="C228" s="14">
        <v>2022</v>
      </c>
      <c r="D228" s="15">
        <f t="shared" si="82"/>
        <v>113.39700000000001</v>
      </c>
      <c r="E228" s="48">
        <v>0</v>
      </c>
      <c r="F228" s="15">
        <v>113.39700000000001</v>
      </c>
      <c r="G228" s="15">
        <v>0</v>
      </c>
      <c r="H228" s="48">
        <v>0</v>
      </c>
      <c r="I228" s="43">
        <v>0</v>
      </c>
      <c r="J228" s="149"/>
    </row>
    <row r="229" spans="1:10" ht="18.75" customHeight="1">
      <c r="A229" s="94"/>
      <c r="B229" s="104"/>
      <c r="C229" s="34">
        <v>2023</v>
      </c>
      <c r="D229" s="30">
        <f t="shared" si="82"/>
        <v>0</v>
      </c>
      <c r="E229" s="49">
        <v>0</v>
      </c>
      <c r="F229" s="30">
        <v>0</v>
      </c>
      <c r="G229" s="30">
        <v>0</v>
      </c>
      <c r="H229" s="49">
        <v>0</v>
      </c>
      <c r="I229" s="30">
        <v>0</v>
      </c>
      <c r="J229" s="149"/>
    </row>
    <row r="230" spans="1:10" ht="18.75" customHeight="1">
      <c r="A230" s="94"/>
      <c r="B230" s="104"/>
      <c r="C230" s="34">
        <v>2024</v>
      </c>
      <c r="D230" s="30">
        <f t="shared" si="82"/>
        <v>0</v>
      </c>
      <c r="E230" s="49">
        <v>0</v>
      </c>
      <c r="F230" s="30">
        <v>0</v>
      </c>
      <c r="G230" s="30">
        <v>0</v>
      </c>
      <c r="H230" s="49">
        <v>0</v>
      </c>
      <c r="I230" s="30">
        <v>0</v>
      </c>
      <c r="J230" s="149"/>
    </row>
    <row r="231" spans="1:10" ht="18.75" customHeight="1" thickBot="1">
      <c r="A231" s="95"/>
      <c r="B231" s="118"/>
      <c r="C231" s="35">
        <v>2025</v>
      </c>
      <c r="D231" s="31">
        <f t="shared" si="82"/>
        <v>0</v>
      </c>
      <c r="E231" s="50">
        <v>0</v>
      </c>
      <c r="F231" s="31">
        <v>0</v>
      </c>
      <c r="G231" s="31">
        <v>0</v>
      </c>
      <c r="H231" s="50">
        <v>0</v>
      </c>
      <c r="I231" s="31">
        <v>0</v>
      </c>
      <c r="J231" s="149"/>
    </row>
    <row r="232" spans="1:10" ht="18" customHeight="1">
      <c r="A232" s="93">
        <v>11</v>
      </c>
      <c r="B232" s="103" t="s">
        <v>62</v>
      </c>
      <c r="C232" s="14">
        <v>2022</v>
      </c>
      <c r="D232" s="15">
        <f t="shared" ref="D232:D259" si="85">E232+F232+G232+H232+I232</f>
        <v>3.52</v>
      </c>
      <c r="E232" s="15">
        <v>0</v>
      </c>
      <c r="F232" s="48">
        <v>3.52</v>
      </c>
      <c r="G232" s="15">
        <v>0</v>
      </c>
      <c r="H232" s="48">
        <v>0</v>
      </c>
      <c r="I232" s="43">
        <v>0</v>
      </c>
      <c r="J232" s="149"/>
    </row>
    <row r="233" spans="1:10" ht="18.75" customHeight="1">
      <c r="A233" s="94"/>
      <c r="B233" s="104"/>
      <c r="C233" s="34">
        <v>2023</v>
      </c>
      <c r="D233" s="30">
        <f t="shared" si="85"/>
        <v>3.52</v>
      </c>
      <c r="E233" s="30">
        <v>0</v>
      </c>
      <c r="F233" s="49">
        <v>3.52</v>
      </c>
      <c r="G233" s="30">
        <v>0</v>
      </c>
      <c r="H233" s="49">
        <v>0</v>
      </c>
      <c r="I233" s="30">
        <v>0</v>
      </c>
      <c r="J233" s="149"/>
    </row>
    <row r="234" spans="1:10" ht="18.75" customHeight="1">
      <c r="A234" s="94"/>
      <c r="B234" s="104"/>
      <c r="C234" s="34">
        <v>2024</v>
      </c>
      <c r="D234" s="30">
        <f t="shared" si="85"/>
        <v>3.52</v>
      </c>
      <c r="E234" s="30">
        <v>0</v>
      </c>
      <c r="F234" s="49">
        <v>3.52</v>
      </c>
      <c r="G234" s="30">
        <v>0</v>
      </c>
      <c r="H234" s="49">
        <v>0</v>
      </c>
      <c r="I234" s="30">
        <v>0</v>
      </c>
      <c r="J234" s="149"/>
    </row>
    <row r="235" spans="1:10" ht="18.75" customHeight="1" thickBot="1">
      <c r="A235" s="95"/>
      <c r="B235" s="118"/>
      <c r="C235" s="35">
        <v>2025</v>
      </c>
      <c r="D235" s="31">
        <f t="shared" si="85"/>
        <v>3.52</v>
      </c>
      <c r="E235" s="31">
        <v>0</v>
      </c>
      <c r="F235" s="50">
        <v>3.52</v>
      </c>
      <c r="G235" s="31">
        <v>0</v>
      </c>
      <c r="H235" s="50">
        <v>0</v>
      </c>
      <c r="I235" s="31">
        <v>0</v>
      </c>
      <c r="J235" s="149"/>
    </row>
    <row r="236" spans="1:10" ht="18" customHeight="1">
      <c r="A236" s="93">
        <v>12</v>
      </c>
      <c r="B236" s="103" t="s">
        <v>63</v>
      </c>
      <c r="C236" s="14">
        <v>2022</v>
      </c>
      <c r="D236" s="15">
        <f t="shared" si="85"/>
        <v>18</v>
      </c>
      <c r="E236" s="15">
        <v>0</v>
      </c>
      <c r="F236" s="15">
        <v>0</v>
      </c>
      <c r="G236" s="15">
        <v>0</v>
      </c>
      <c r="H236" s="48">
        <v>18</v>
      </c>
      <c r="I236" s="43">
        <v>0</v>
      </c>
      <c r="J236" s="149"/>
    </row>
    <row r="237" spans="1:10" ht="18.75" customHeight="1">
      <c r="A237" s="94"/>
      <c r="B237" s="104"/>
      <c r="C237" s="34">
        <v>2023</v>
      </c>
      <c r="D237" s="30">
        <f t="shared" si="85"/>
        <v>0</v>
      </c>
      <c r="E237" s="30">
        <v>0</v>
      </c>
      <c r="F237" s="30">
        <v>0</v>
      </c>
      <c r="G237" s="30">
        <v>0</v>
      </c>
      <c r="H237" s="49">
        <v>0</v>
      </c>
      <c r="I237" s="30">
        <v>0</v>
      </c>
      <c r="J237" s="149"/>
    </row>
    <row r="238" spans="1:10" ht="18.75" customHeight="1">
      <c r="A238" s="94"/>
      <c r="B238" s="104"/>
      <c r="C238" s="34">
        <v>2024</v>
      </c>
      <c r="D238" s="30">
        <f t="shared" si="85"/>
        <v>0</v>
      </c>
      <c r="E238" s="30">
        <v>0</v>
      </c>
      <c r="F238" s="30">
        <v>0</v>
      </c>
      <c r="G238" s="30">
        <v>0</v>
      </c>
      <c r="H238" s="49">
        <v>0</v>
      </c>
      <c r="I238" s="30">
        <v>0</v>
      </c>
      <c r="J238" s="149"/>
    </row>
    <row r="239" spans="1:10" ht="18.75" customHeight="1" thickBot="1">
      <c r="A239" s="95"/>
      <c r="B239" s="118"/>
      <c r="C239" s="35">
        <v>2025</v>
      </c>
      <c r="D239" s="31">
        <f t="shared" si="85"/>
        <v>0</v>
      </c>
      <c r="E239" s="31">
        <v>0</v>
      </c>
      <c r="F239" s="31">
        <v>0</v>
      </c>
      <c r="G239" s="31">
        <v>0</v>
      </c>
      <c r="H239" s="50">
        <v>0</v>
      </c>
      <c r="I239" s="31">
        <v>0</v>
      </c>
      <c r="J239" s="149"/>
    </row>
    <row r="240" spans="1:10" ht="18" customHeight="1">
      <c r="A240" s="93">
        <v>13</v>
      </c>
      <c r="B240" s="103" t="s">
        <v>64</v>
      </c>
      <c r="C240" s="14">
        <v>2022</v>
      </c>
      <c r="D240" s="15">
        <f t="shared" si="85"/>
        <v>103.5</v>
      </c>
      <c r="E240" s="15">
        <v>0</v>
      </c>
      <c r="F240" s="15">
        <v>0</v>
      </c>
      <c r="G240" s="15">
        <v>0</v>
      </c>
      <c r="H240" s="48">
        <v>103.5</v>
      </c>
      <c r="I240" s="43">
        <v>0</v>
      </c>
      <c r="J240" s="149"/>
    </row>
    <row r="241" spans="1:10" ht="18.75" customHeight="1">
      <c r="A241" s="94"/>
      <c r="B241" s="104"/>
      <c r="C241" s="34">
        <v>2023</v>
      </c>
      <c r="D241" s="30">
        <f t="shared" si="85"/>
        <v>150.80000000000001</v>
      </c>
      <c r="E241" s="30">
        <v>0</v>
      </c>
      <c r="F241" s="30">
        <v>0</v>
      </c>
      <c r="G241" s="30">
        <v>0</v>
      </c>
      <c r="H241" s="49">
        <v>150.80000000000001</v>
      </c>
      <c r="I241" s="30">
        <v>0</v>
      </c>
      <c r="J241" s="149"/>
    </row>
    <row r="242" spans="1:10" ht="18.75" customHeight="1">
      <c r="A242" s="94"/>
      <c r="B242" s="104"/>
      <c r="C242" s="34">
        <v>2024</v>
      </c>
      <c r="D242" s="30">
        <f t="shared" si="85"/>
        <v>108.3</v>
      </c>
      <c r="E242" s="30">
        <v>0</v>
      </c>
      <c r="F242" s="30">
        <v>0</v>
      </c>
      <c r="G242" s="30">
        <v>0</v>
      </c>
      <c r="H242" s="49">
        <v>108.3</v>
      </c>
      <c r="I242" s="30">
        <v>0</v>
      </c>
      <c r="J242" s="149"/>
    </row>
    <row r="243" spans="1:10" ht="18.75" customHeight="1" thickBot="1">
      <c r="A243" s="95"/>
      <c r="B243" s="118"/>
      <c r="C243" s="35">
        <v>2025</v>
      </c>
      <c r="D243" s="31">
        <f t="shared" si="85"/>
        <v>108.1</v>
      </c>
      <c r="E243" s="31">
        <v>0</v>
      </c>
      <c r="F243" s="31">
        <v>0</v>
      </c>
      <c r="G243" s="31">
        <v>0</v>
      </c>
      <c r="H243" s="50">
        <v>108.1</v>
      </c>
      <c r="I243" s="31">
        <v>0</v>
      </c>
      <c r="J243" s="149"/>
    </row>
    <row r="244" spans="1:10" ht="18" customHeight="1">
      <c r="A244" s="93">
        <v>14</v>
      </c>
      <c r="B244" s="103" t="s">
        <v>65</v>
      </c>
      <c r="C244" s="14">
        <v>2022</v>
      </c>
      <c r="D244" s="15">
        <f t="shared" si="85"/>
        <v>7990.3</v>
      </c>
      <c r="E244" s="15">
        <v>0</v>
      </c>
      <c r="F244" s="15">
        <v>0</v>
      </c>
      <c r="G244" s="15">
        <v>1155.5</v>
      </c>
      <c r="H244" s="48">
        <v>6834.8</v>
      </c>
      <c r="I244" s="43">
        <v>0</v>
      </c>
      <c r="J244" s="149"/>
    </row>
    <row r="245" spans="1:10" ht="18.75" customHeight="1">
      <c r="A245" s="94"/>
      <c r="B245" s="104"/>
      <c r="C245" s="34">
        <v>2023</v>
      </c>
      <c r="D245" s="30">
        <f t="shared" si="85"/>
        <v>8582.4029200000004</v>
      </c>
      <c r="E245" s="30">
        <v>0</v>
      </c>
      <c r="F245" s="30">
        <v>0</v>
      </c>
      <c r="G245" s="30">
        <v>0</v>
      </c>
      <c r="H245" s="49">
        <v>8582.4029200000004</v>
      </c>
      <c r="I245" s="30">
        <v>0</v>
      </c>
      <c r="J245" s="149"/>
    </row>
    <row r="246" spans="1:10" ht="18.75" customHeight="1">
      <c r="A246" s="94"/>
      <c r="B246" s="104"/>
      <c r="C246" s="34">
        <v>2024</v>
      </c>
      <c r="D246" s="30">
        <f t="shared" si="85"/>
        <v>9184.1</v>
      </c>
      <c r="E246" s="30">
        <v>0</v>
      </c>
      <c r="F246" s="30">
        <v>0</v>
      </c>
      <c r="G246" s="30">
        <v>0</v>
      </c>
      <c r="H246" s="49">
        <v>9184.1</v>
      </c>
      <c r="I246" s="30">
        <v>0</v>
      </c>
      <c r="J246" s="149"/>
    </row>
    <row r="247" spans="1:10" ht="18.75" customHeight="1" thickBot="1">
      <c r="A247" s="95"/>
      <c r="B247" s="118"/>
      <c r="C247" s="35">
        <v>2025</v>
      </c>
      <c r="D247" s="31">
        <f t="shared" si="85"/>
        <v>9167.5</v>
      </c>
      <c r="E247" s="31">
        <v>0</v>
      </c>
      <c r="F247" s="31">
        <v>0</v>
      </c>
      <c r="G247" s="31">
        <v>0</v>
      </c>
      <c r="H247" s="50">
        <v>9167.5</v>
      </c>
      <c r="I247" s="31">
        <v>0</v>
      </c>
      <c r="J247" s="149"/>
    </row>
    <row r="248" spans="1:10" ht="37.5" hidden="1" customHeight="1">
      <c r="A248" s="124" t="s">
        <v>103</v>
      </c>
      <c r="B248" s="201" t="s">
        <v>101</v>
      </c>
      <c r="C248" s="14">
        <v>2022</v>
      </c>
      <c r="D248" s="15">
        <f t="shared" si="85"/>
        <v>0</v>
      </c>
      <c r="E248" s="15">
        <v>0</v>
      </c>
      <c r="F248" s="15">
        <v>0</v>
      </c>
      <c r="G248" s="15">
        <v>0</v>
      </c>
      <c r="H248" s="15">
        <v>0</v>
      </c>
      <c r="I248" s="43">
        <v>0</v>
      </c>
      <c r="J248" s="149"/>
    </row>
    <row r="249" spans="1:10" ht="37.5" hidden="1" customHeight="1">
      <c r="A249" s="125"/>
      <c r="B249" s="202"/>
      <c r="C249" s="81">
        <v>2023</v>
      </c>
      <c r="D249" s="30">
        <f t="shared" si="85"/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149"/>
    </row>
    <row r="250" spans="1:10" ht="37.5" hidden="1" customHeight="1">
      <c r="A250" s="125"/>
      <c r="B250" s="202"/>
      <c r="C250" s="34">
        <v>2024</v>
      </c>
      <c r="D250" s="30">
        <f t="shared" si="85"/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149"/>
    </row>
    <row r="251" spans="1:10" ht="37.5" hidden="1" customHeight="1" thickBot="1">
      <c r="A251" s="126"/>
      <c r="B251" s="203"/>
      <c r="C251" s="35">
        <v>2025</v>
      </c>
      <c r="D251" s="31">
        <f t="shared" si="85"/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149"/>
    </row>
    <row r="252" spans="1:10" ht="18" customHeight="1">
      <c r="A252" s="93">
        <v>15</v>
      </c>
      <c r="B252" s="103" t="s">
        <v>66</v>
      </c>
      <c r="C252" s="14">
        <v>2022</v>
      </c>
      <c r="D252" s="15">
        <f t="shared" ref="D252:D255" si="86">E252+F252+G252+H252+I252</f>
        <v>313.3</v>
      </c>
      <c r="E252" s="15">
        <v>0</v>
      </c>
      <c r="F252" s="15">
        <v>0</v>
      </c>
      <c r="G252" s="15">
        <v>0</v>
      </c>
      <c r="H252" s="48">
        <v>313.3</v>
      </c>
      <c r="I252" s="43">
        <v>0</v>
      </c>
      <c r="J252" s="149"/>
    </row>
    <row r="253" spans="1:10" ht="18.75" customHeight="1">
      <c r="A253" s="94"/>
      <c r="B253" s="104"/>
      <c r="C253" s="34">
        <v>2023</v>
      </c>
      <c r="D253" s="30">
        <f t="shared" si="86"/>
        <v>332.4</v>
      </c>
      <c r="E253" s="30">
        <v>0</v>
      </c>
      <c r="F253" s="30">
        <v>0</v>
      </c>
      <c r="G253" s="30">
        <v>0</v>
      </c>
      <c r="H253" s="49">
        <v>332.4</v>
      </c>
      <c r="I253" s="30">
        <v>0</v>
      </c>
      <c r="J253" s="149"/>
    </row>
    <row r="254" spans="1:10" ht="18.75" customHeight="1">
      <c r="A254" s="94"/>
      <c r="B254" s="104"/>
      <c r="C254" s="34">
        <v>2024</v>
      </c>
      <c r="D254" s="30">
        <f t="shared" si="86"/>
        <v>357.2</v>
      </c>
      <c r="E254" s="30">
        <v>0</v>
      </c>
      <c r="F254" s="30">
        <v>0</v>
      </c>
      <c r="G254" s="30">
        <v>0</v>
      </c>
      <c r="H254" s="49">
        <v>357.2</v>
      </c>
      <c r="I254" s="30">
        <v>0</v>
      </c>
      <c r="J254" s="149"/>
    </row>
    <row r="255" spans="1:10" ht="18.75" customHeight="1" thickBot="1">
      <c r="A255" s="95"/>
      <c r="B255" s="118"/>
      <c r="C255" s="35">
        <v>2025</v>
      </c>
      <c r="D255" s="31">
        <f t="shared" si="86"/>
        <v>356.5</v>
      </c>
      <c r="E255" s="31">
        <v>0</v>
      </c>
      <c r="F255" s="31">
        <v>0</v>
      </c>
      <c r="G255" s="31">
        <v>0</v>
      </c>
      <c r="H255" s="50">
        <v>356.5</v>
      </c>
      <c r="I255" s="31">
        <v>0</v>
      </c>
      <c r="J255" s="149"/>
    </row>
    <row r="256" spans="1:10" ht="18" hidden="1" customHeight="1">
      <c r="A256" s="93">
        <v>16</v>
      </c>
      <c r="B256" s="103" t="s">
        <v>105</v>
      </c>
      <c r="C256" s="14">
        <v>2022</v>
      </c>
      <c r="D256" s="15">
        <f t="shared" si="85"/>
        <v>0</v>
      </c>
      <c r="E256" s="15">
        <v>0</v>
      </c>
      <c r="F256" s="15">
        <v>0</v>
      </c>
      <c r="G256" s="15">
        <v>0</v>
      </c>
      <c r="H256" s="48">
        <v>0</v>
      </c>
      <c r="I256" s="43">
        <v>0</v>
      </c>
      <c r="J256" s="149"/>
    </row>
    <row r="257" spans="1:24" ht="18.75" hidden="1" customHeight="1">
      <c r="A257" s="94"/>
      <c r="B257" s="104"/>
      <c r="C257" s="34">
        <v>2023</v>
      </c>
      <c r="D257" s="30">
        <f t="shared" si="85"/>
        <v>0</v>
      </c>
      <c r="E257" s="30">
        <v>0</v>
      </c>
      <c r="F257" s="30">
        <v>0</v>
      </c>
      <c r="G257" s="30">
        <v>0</v>
      </c>
      <c r="H257" s="49">
        <v>0</v>
      </c>
      <c r="I257" s="30">
        <v>0</v>
      </c>
      <c r="J257" s="149"/>
    </row>
    <row r="258" spans="1:24" ht="18.75" hidden="1" customHeight="1">
      <c r="A258" s="94"/>
      <c r="B258" s="104"/>
      <c r="C258" s="34">
        <v>2024</v>
      </c>
      <c r="D258" s="30">
        <f t="shared" si="85"/>
        <v>0</v>
      </c>
      <c r="E258" s="30">
        <v>0</v>
      </c>
      <c r="F258" s="30">
        <v>0</v>
      </c>
      <c r="G258" s="30">
        <v>0</v>
      </c>
      <c r="H258" s="49">
        <v>0</v>
      </c>
      <c r="I258" s="30">
        <v>0</v>
      </c>
      <c r="J258" s="149"/>
    </row>
    <row r="259" spans="1:24" ht="18.75" hidden="1" customHeight="1" thickBot="1">
      <c r="A259" s="95"/>
      <c r="B259" s="118"/>
      <c r="C259" s="35">
        <v>2025</v>
      </c>
      <c r="D259" s="31">
        <f t="shared" si="85"/>
        <v>0</v>
      </c>
      <c r="E259" s="31">
        <v>0</v>
      </c>
      <c r="F259" s="31">
        <v>0</v>
      </c>
      <c r="G259" s="31">
        <v>0</v>
      </c>
      <c r="H259" s="50">
        <v>0</v>
      </c>
      <c r="I259" s="31">
        <v>0</v>
      </c>
      <c r="J259" s="149"/>
    </row>
    <row r="260" spans="1:24" s="6" customFormat="1" ht="12.75">
      <c r="A260" s="122" t="s">
        <v>17</v>
      </c>
      <c r="B260" s="123"/>
      <c r="C260" s="46">
        <v>2022</v>
      </c>
      <c r="D260" s="47">
        <f>D188+D192+D196+D200+D204+D208+D220+D228+D232+D236+D240+D244+D248+D256+D252+D224</f>
        <v>9488.7070000000003</v>
      </c>
      <c r="E260" s="47">
        <f t="shared" ref="E260:H260" si="87">E188+E192+E196+E200+E204+E208+E220+E228+E232+E236+E240+E244+E248+E256+E224+E252</f>
        <v>154.1</v>
      </c>
      <c r="F260" s="47">
        <f t="shared" si="87"/>
        <v>116.917</v>
      </c>
      <c r="G260" s="47">
        <f t="shared" si="87"/>
        <v>1155.5</v>
      </c>
      <c r="H260" s="47">
        <f t="shared" si="87"/>
        <v>8062.1900000000005</v>
      </c>
      <c r="I260" s="47">
        <f>I188+I192+I196+I200+I204+I208+I220+I228+I232+I236+I240+I244+I248+I256+I224+I252</f>
        <v>0</v>
      </c>
      <c r="J260" s="111"/>
    </row>
    <row r="261" spans="1:24" s="6" customFormat="1" ht="12.75">
      <c r="A261" s="114"/>
      <c r="B261" s="115"/>
      <c r="C261" s="13">
        <v>2023</v>
      </c>
      <c r="D261" s="47">
        <f>D189+D193+D197+D201+D205+D209+D221+D229+D233+D237+D241+D245+D249+D257+D253+D225+D217</f>
        <v>11438.239610000001</v>
      </c>
      <c r="E261" s="47">
        <f>E189+E193+E197+E201+E205+E209+E221+E229+E233+E237+E241+E245+E249+E257+E225</f>
        <v>161.69999999999999</v>
      </c>
      <c r="F261" s="47">
        <f t="shared" ref="F261:I261" si="88">F189+F193+F197+F201+F205+F209+F221+F229+F233+F237+F241+F245+F249+F257+F225+F253</f>
        <v>1053.92</v>
      </c>
      <c r="G261" s="47">
        <f t="shared" si="88"/>
        <v>0</v>
      </c>
      <c r="H261" s="47">
        <f>H189+H193+H197+H201+H205+H209+H221+H229+H233+H237+H241+H245+H249+H257+H225+H253+H217</f>
        <v>10219.61961</v>
      </c>
      <c r="I261" s="47">
        <f t="shared" si="88"/>
        <v>3</v>
      </c>
      <c r="J261" s="109"/>
    </row>
    <row r="262" spans="1:24" s="6" customFormat="1" ht="12.75">
      <c r="A262" s="114"/>
      <c r="B262" s="115"/>
      <c r="C262" s="13">
        <v>2024</v>
      </c>
      <c r="D262" s="47">
        <f>D190+D194+D198+D202+D206+D210+D222+D230+D234+D238+D242+D246+D250+D258+D254+D226</f>
        <v>10846.62</v>
      </c>
      <c r="E262" s="47">
        <f>E190+E194+E198+E202+E206+E210+E222+E230+E234+E238+E242+E246+E250+E258+E226</f>
        <v>168.6</v>
      </c>
      <c r="F262" s="47">
        <f t="shared" ref="F262:I262" si="89">F190+F194+F198+F202+F206+F210+F222+F230+F234+F238+F242+F246+F250+F258+F226+F254</f>
        <v>3.52</v>
      </c>
      <c r="G262" s="47">
        <f t="shared" si="89"/>
        <v>0</v>
      </c>
      <c r="H262" s="47">
        <f t="shared" si="89"/>
        <v>10674.500000000002</v>
      </c>
      <c r="I262" s="47">
        <f t="shared" si="89"/>
        <v>0</v>
      </c>
      <c r="J262" s="109"/>
    </row>
    <row r="263" spans="1:24" s="6" customFormat="1" ht="13.5" thickBot="1">
      <c r="A263" s="116"/>
      <c r="B263" s="117"/>
      <c r="C263" s="19">
        <v>2025</v>
      </c>
      <c r="D263" s="47">
        <f>D191+D195+D199+D203+D207+D211+D223+D231+D235+D239+D243+D247+D251+D259+D255+D227</f>
        <v>10834.82</v>
      </c>
      <c r="E263" s="47">
        <f>E191+E195+E199+E203+E207+E211+E223+E231+E235+E239+E243+E247+E251+E259+E227</f>
        <v>174.3</v>
      </c>
      <c r="F263" s="47">
        <f t="shared" ref="F263:I263" si="90">F191+F195+F199+F203+F207+F211+F223+F231+F235+F239+F243+F247+F251+F259+F227+F255</f>
        <v>3.52</v>
      </c>
      <c r="G263" s="47">
        <f t="shared" si="90"/>
        <v>0</v>
      </c>
      <c r="H263" s="47">
        <f t="shared" si="90"/>
        <v>10657</v>
      </c>
      <c r="I263" s="47">
        <f t="shared" si="90"/>
        <v>0</v>
      </c>
      <c r="J263" s="110"/>
    </row>
    <row r="264" spans="1:24" s="6" customFormat="1" ht="11.25" customHeight="1">
      <c r="A264" s="122" t="s">
        <v>67</v>
      </c>
      <c r="B264" s="123"/>
      <c r="C264" s="120" t="s">
        <v>26</v>
      </c>
      <c r="D264" s="106">
        <f>D260+D261+D262+D263</f>
        <v>42608.386610000001</v>
      </c>
      <c r="E264" s="106">
        <f t="shared" ref="E264" si="91">E260+E261+E262+E263</f>
        <v>658.7</v>
      </c>
      <c r="F264" s="106">
        <f t="shared" ref="F264" si="92">F260+F261+F262+F263</f>
        <v>1177.877</v>
      </c>
      <c r="G264" s="106">
        <f t="shared" ref="G264" si="93">G260+G261+G262+G263</f>
        <v>1155.5</v>
      </c>
      <c r="H264" s="106">
        <f t="shared" ref="H264" si="94">H260+H261+H262+H263</f>
        <v>39613.309610000004</v>
      </c>
      <c r="I264" s="106">
        <f t="shared" ref="I264" si="95">I260+I261+I262+I263</f>
        <v>3</v>
      </c>
      <c r="J264" s="108"/>
    </row>
    <row r="265" spans="1:24" s="6" customFormat="1" ht="11.25" customHeight="1">
      <c r="A265" s="114"/>
      <c r="B265" s="115"/>
      <c r="C265" s="120"/>
      <c r="D265" s="106"/>
      <c r="E265" s="106"/>
      <c r="F265" s="106"/>
      <c r="G265" s="106"/>
      <c r="H265" s="106"/>
      <c r="I265" s="106"/>
      <c r="J265" s="109"/>
    </row>
    <row r="266" spans="1:24" s="6" customFormat="1" ht="11.25" customHeight="1">
      <c r="A266" s="114"/>
      <c r="B266" s="115"/>
      <c r="C266" s="120"/>
      <c r="D266" s="106"/>
      <c r="E266" s="106"/>
      <c r="F266" s="106"/>
      <c r="G266" s="106"/>
      <c r="H266" s="106"/>
      <c r="I266" s="106"/>
      <c r="J266" s="109"/>
    </row>
    <row r="267" spans="1:24" s="6" customFormat="1" ht="11.25" customHeight="1" thickBot="1">
      <c r="A267" s="116"/>
      <c r="B267" s="117"/>
      <c r="C267" s="121"/>
      <c r="D267" s="107"/>
      <c r="E267" s="107"/>
      <c r="F267" s="107"/>
      <c r="G267" s="107"/>
      <c r="H267" s="107"/>
      <c r="I267" s="107"/>
      <c r="J267" s="110"/>
    </row>
    <row r="268" spans="1:24" s="6" customFormat="1" ht="30.75" customHeight="1" thickBot="1">
      <c r="A268" s="127" t="s">
        <v>89</v>
      </c>
      <c r="B268" s="128"/>
      <c r="C268" s="128"/>
      <c r="D268" s="128"/>
      <c r="E268" s="128"/>
      <c r="F268" s="128"/>
      <c r="G268" s="128"/>
      <c r="H268" s="128"/>
      <c r="I268" s="128"/>
      <c r="J268" s="129"/>
    </row>
    <row r="269" spans="1:24" s="6" customFormat="1" ht="15" customHeight="1">
      <c r="A269" s="93">
        <v>1</v>
      </c>
      <c r="B269" s="103" t="s">
        <v>90</v>
      </c>
      <c r="C269" s="14">
        <v>2022</v>
      </c>
      <c r="D269" s="51">
        <f>E269+F269+G269+H269+I269</f>
        <v>25</v>
      </c>
      <c r="E269" s="15">
        <v>0</v>
      </c>
      <c r="F269" s="15">
        <v>0</v>
      </c>
      <c r="G269" s="15">
        <v>0</v>
      </c>
      <c r="H269" s="15">
        <v>25</v>
      </c>
      <c r="I269" s="16">
        <v>0</v>
      </c>
      <c r="J269" s="85" t="s">
        <v>9</v>
      </c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1:24" s="6" customFormat="1" ht="15">
      <c r="A270" s="94"/>
      <c r="B270" s="104"/>
      <c r="C270" s="34">
        <v>2023</v>
      </c>
      <c r="D270" s="30">
        <f t="shared" ref="D270:D272" si="96">E270+F270+G270+H270+I270</f>
        <v>26.5</v>
      </c>
      <c r="E270" s="30">
        <v>0</v>
      </c>
      <c r="F270" s="30">
        <v>0</v>
      </c>
      <c r="G270" s="30">
        <v>0</v>
      </c>
      <c r="H270" s="30">
        <v>26.5</v>
      </c>
      <c r="I270" s="32">
        <v>0</v>
      </c>
      <c r="J270" s="86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s="6" customFormat="1" ht="15">
      <c r="A271" s="94"/>
      <c r="B271" s="104"/>
      <c r="C271" s="34">
        <v>2024</v>
      </c>
      <c r="D271" s="30">
        <f t="shared" si="96"/>
        <v>28.5</v>
      </c>
      <c r="E271" s="30">
        <v>0</v>
      </c>
      <c r="F271" s="30">
        <v>0</v>
      </c>
      <c r="G271" s="30">
        <v>0</v>
      </c>
      <c r="H271" s="30">
        <v>28.5</v>
      </c>
      <c r="I271" s="32">
        <v>0</v>
      </c>
      <c r="J271" s="86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s="6" customFormat="1" ht="15.75" thickBot="1">
      <c r="A272" s="95"/>
      <c r="B272" s="118"/>
      <c r="C272" s="35">
        <v>2025</v>
      </c>
      <c r="D272" s="41">
        <f t="shared" si="96"/>
        <v>28.4</v>
      </c>
      <c r="E272" s="31">
        <v>0</v>
      </c>
      <c r="F272" s="31">
        <v>0</v>
      </c>
      <c r="G272" s="31">
        <v>0</v>
      </c>
      <c r="H272" s="31">
        <v>28.4</v>
      </c>
      <c r="I272" s="33">
        <v>0</v>
      </c>
      <c r="J272" s="86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s="6" customFormat="1" ht="31.5" hidden="1" customHeight="1">
      <c r="A273" s="93">
        <v>2</v>
      </c>
      <c r="B273" s="103" t="s">
        <v>69</v>
      </c>
      <c r="C273" s="14">
        <v>2022</v>
      </c>
      <c r="D273" s="51">
        <f>E273+F273+G273+H273+I273</f>
        <v>0</v>
      </c>
      <c r="E273" s="15">
        <v>0</v>
      </c>
      <c r="F273" s="15">
        <v>0</v>
      </c>
      <c r="G273" s="15">
        <v>0</v>
      </c>
      <c r="H273" s="15">
        <v>0</v>
      </c>
      <c r="I273" s="16">
        <v>0</v>
      </c>
      <c r="J273" s="86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s="6" customFormat="1" ht="31.5" hidden="1" customHeight="1">
      <c r="A274" s="94"/>
      <c r="B274" s="104"/>
      <c r="C274" s="34">
        <v>2023</v>
      </c>
      <c r="D274" s="30">
        <f t="shared" ref="D274:D276" si="97">E274+F274+G274+H274+I274</f>
        <v>0</v>
      </c>
      <c r="E274" s="30">
        <v>0</v>
      </c>
      <c r="F274" s="30">
        <v>0</v>
      </c>
      <c r="G274" s="30">
        <v>0</v>
      </c>
      <c r="H274" s="30">
        <v>0</v>
      </c>
      <c r="I274" s="32">
        <v>0</v>
      </c>
      <c r="J274" s="86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s="6" customFormat="1" ht="31.5" hidden="1" customHeight="1">
      <c r="A275" s="94"/>
      <c r="B275" s="104"/>
      <c r="C275" s="34">
        <v>2024</v>
      </c>
      <c r="D275" s="30">
        <f t="shared" si="97"/>
        <v>0</v>
      </c>
      <c r="E275" s="30">
        <v>0</v>
      </c>
      <c r="F275" s="30">
        <v>0</v>
      </c>
      <c r="G275" s="30">
        <v>0</v>
      </c>
      <c r="H275" s="30">
        <v>0</v>
      </c>
      <c r="I275" s="32">
        <v>0</v>
      </c>
      <c r="J275" s="86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s="6" customFormat="1" ht="31.5" hidden="1" customHeight="1" thickBot="1">
      <c r="A276" s="102"/>
      <c r="B276" s="105"/>
      <c r="C276" s="21">
        <v>2025</v>
      </c>
      <c r="D276" s="42">
        <f t="shared" si="97"/>
        <v>0</v>
      </c>
      <c r="E276" s="22">
        <v>0</v>
      </c>
      <c r="F276" s="22">
        <v>0</v>
      </c>
      <c r="G276" s="22">
        <v>0</v>
      </c>
      <c r="H276" s="22">
        <v>0</v>
      </c>
      <c r="I276" s="23">
        <v>0</v>
      </c>
      <c r="J276" s="86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1:24" s="6" customFormat="1" ht="12.75">
      <c r="A277" s="112" t="s">
        <v>17</v>
      </c>
      <c r="B277" s="113"/>
      <c r="C277" s="17">
        <v>2022</v>
      </c>
      <c r="D277" s="18">
        <f>D269+D273</f>
        <v>25</v>
      </c>
      <c r="E277" s="18">
        <f t="shared" ref="E277:I277" si="98">E269+E273</f>
        <v>0</v>
      </c>
      <c r="F277" s="18">
        <f t="shared" si="98"/>
        <v>0</v>
      </c>
      <c r="G277" s="18">
        <f t="shared" si="98"/>
        <v>0</v>
      </c>
      <c r="H277" s="18">
        <f t="shared" si="98"/>
        <v>25</v>
      </c>
      <c r="I277" s="18">
        <f t="shared" si="98"/>
        <v>0</v>
      </c>
      <c r="J277" s="111"/>
    </row>
    <row r="278" spans="1:24" s="6" customFormat="1" ht="12.75">
      <c r="A278" s="114"/>
      <c r="B278" s="115"/>
      <c r="C278" s="13">
        <v>2023</v>
      </c>
      <c r="D278" s="8">
        <f t="shared" ref="D278:I278" si="99">D270+D274</f>
        <v>26.5</v>
      </c>
      <c r="E278" s="8">
        <f t="shared" si="99"/>
        <v>0</v>
      </c>
      <c r="F278" s="8">
        <f t="shared" si="99"/>
        <v>0</v>
      </c>
      <c r="G278" s="8">
        <f t="shared" si="99"/>
        <v>0</v>
      </c>
      <c r="H278" s="8">
        <f t="shared" si="99"/>
        <v>26.5</v>
      </c>
      <c r="I278" s="8">
        <f t="shared" si="99"/>
        <v>0</v>
      </c>
      <c r="J278" s="109"/>
    </row>
    <row r="279" spans="1:24" s="6" customFormat="1" ht="12.75">
      <c r="A279" s="114"/>
      <c r="B279" s="115"/>
      <c r="C279" s="13">
        <v>2024</v>
      </c>
      <c r="D279" s="8">
        <f t="shared" ref="D279:I279" si="100">D271+D275</f>
        <v>28.5</v>
      </c>
      <c r="E279" s="8">
        <f t="shared" si="100"/>
        <v>0</v>
      </c>
      <c r="F279" s="8">
        <f t="shared" si="100"/>
        <v>0</v>
      </c>
      <c r="G279" s="8">
        <f t="shared" si="100"/>
        <v>0</v>
      </c>
      <c r="H279" s="8">
        <f t="shared" si="100"/>
        <v>28.5</v>
      </c>
      <c r="I279" s="8">
        <f t="shared" si="100"/>
        <v>0</v>
      </c>
      <c r="J279" s="109"/>
    </row>
    <row r="280" spans="1:24" s="6" customFormat="1" ht="13.5" thickBot="1">
      <c r="A280" s="116"/>
      <c r="B280" s="117"/>
      <c r="C280" s="19">
        <v>2025</v>
      </c>
      <c r="D280" s="20">
        <f t="shared" ref="D280:I280" si="101">D272+D276</f>
        <v>28.4</v>
      </c>
      <c r="E280" s="20">
        <f t="shared" si="101"/>
        <v>0</v>
      </c>
      <c r="F280" s="20">
        <f t="shared" si="101"/>
        <v>0</v>
      </c>
      <c r="G280" s="20">
        <f t="shared" si="101"/>
        <v>0</v>
      </c>
      <c r="H280" s="20">
        <f t="shared" si="101"/>
        <v>28.4</v>
      </c>
      <c r="I280" s="20">
        <f t="shared" si="101"/>
        <v>0</v>
      </c>
      <c r="J280" s="110"/>
    </row>
    <row r="281" spans="1:24" s="6" customFormat="1" ht="12.75" customHeight="1">
      <c r="A281" s="122" t="s">
        <v>91</v>
      </c>
      <c r="B281" s="123"/>
      <c r="C281" s="120" t="s">
        <v>26</v>
      </c>
      <c r="D281" s="106">
        <f>D277+D278+D279+D280</f>
        <v>108.4</v>
      </c>
      <c r="E281" s="106">
        <f t="shared" ref="E281:I281" si="102">E277+E278+E279+E280</f>
        <v>0</v>
      </c>
      <c r="F281" s="106">
        <f t="shared" si="102"/>
        <v>0</v>
      </c>
      <c r="G281" s="106">
        <f t="shared" si="102"/>
        <v>0</v>
      </c>
      <c r="H281" s="106">
        <f t="shared" si="102"/>
        <v>108.4</v>
      </c>
      <c r="I281" s="106">
        <f t="shared" si="102"/>
        <v>0</v>
      </c>
      <c r="J281" s="108"/>
    </row>
    <row r="282" spans="1:24" s="6" customFormat="1" ht="12.75" customHeight="1">
      <c r="A282" s="114"/>
      <c r="B282" s="115"/>
      <c r="C282" s="120"/>
      <c r="D282" s="106"/>
      <c r="E282" s="106"/>
      <c r="F282" s="106"/>
      <c r="G282" s="106"/>
      <c r="H282" s="106"/>
      <c r="I282" s="106"/>
      <c r="J282" s="109"/>
    </row>
    <row r="283" spans="1:24" s="6" customFormat="1" ht="12.75" customHeight="1">
      <c r="A283" s="114"/>
      <c r="B283" s="115"/>
      <c r="C283" s="120"/>
      <c r="D283" s="106"/>
      <c r="E283" s="106"/>
      <c r="F283" s="106"/>
      <c r="G283" s="106"/>
      <c r="H283" s="106"/>
      <c r="I283" s="106"/>
      <c r="J283" s="109"/>
    </row>
    <row r="284" spans="1:24" s="6" customFormat="1" ht="12.75" customHeight="1" thickBot="1">
      <c r="A284" s="116"/>
      <c r="B284" s="117"/>
      <c r="C284" s="121"/>
      <c r="D284" s="107"/>
      <c r="E284" s="107"/>
      <c r="F284" s="107"/>
      <c r="G284" s="107"/>
      <c r="H284" s="107"/>
      <c r="I284" s="107"/>
      <c r="J284" s="110"/>
    </row>
    <row r="285" spans="1:24" s="6" customFormat="1" ht="30.75" customHeight="1" thickBot="1">
      <c r="A285" s="127" t="s">
        <v>76</v>
      </c>
      <c r="B285" s="128"/>
      <c r="C285" s="128"/>
      <c r="D285" s="128"/>
      <c r="E285" s="128"/>
      <c r="F285" s="128"/>
      <c r="G285" s="128"/>
      <c r="H285" s="128"/>
      <c r="I285" s="128"/>
      <c r="J285" s="129"/>
    </row>
    <row r="286" spans="1:24" s="6" customFormat="1" ht="15" customHeight="1">
      <c r="A286" s="93">
        <v>1</v>
      </c>
      <c r="B286" s="103" t="s">
        <v>68</v>
      </c>
      <c r="C286" s="14">
        <v>2022</v>
      </c>
      <c r="D286" s="51">
        <f>E286+F286+G286+H286+I286</f>
        <v>2</v>
      </c>
      <c r="E286" s="15">
        <v>0</v>
      </c>
      <c r="F286" s="15">
        <v>0</v>
      </c>
      <c r="G286" s="15">
        <v>0</v>
      </c>
      <c r="H286" s="15">
        <v>2</v>
      </c>
      <c r="I286" s="16">
        <v>0</v>
      </c>
      <c r="J286" s="85" t="s">
        <v>9</v>
      </c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s="6" customFormat="1" ht="15">
      <c r="A287" s="94"/>
      <c r="B287" s="104"/>
      <c r="C287" s="34">
        <v>2023</v>
      </c>
      <c r="D287" s="30">
        <f t="shared" ref="D287:D289" si="103">E287+F287+G287+H287+I287</f>
        <v>2</v>
      </c>
      <c r="E287" s="30">
        <v>0</v>
      </c>
      <c r="F287" s="30">
        <v>0</v>
      </c>
      <c r="G287" s="30">
        <v>0</v>
      </c>
      <c r="H287" s="30">
        <v>2</v>
      </c>
      <c r="I287" s="32">
        <v>0</v>
      </c>
      <c r="J287" s="86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s="6" customFormat="1" ht="15">
      <c r="A288" s="94"/>
      <c r="B288" s="104"/>
      <c r="C288" s="34">
        <v>2024</v>
      </c>
      <c r="D288" s="30">
        <f t="shared" si="103"/>
        <v>2.1</v>
      </c>
      <c r="E288" s="30">
        <v>0</v>
      </c>
      <c r="F288" s="30">
        <v>0</v>
      </c>
      <c r="G288" s="30">
        <v>0</v>
      </c>
      <c r="H288" s="30">
        <v>2.1</v>
      </c>
      <c r="I288" s="32">
        <v>0</v>
      </c>
      <c r="J288" s="86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s="6" customFormat="1" ht="15.75" thickBot="1">
      <c r="A289" s="95"/>
      <c r="B289" s="118"/>
      <c r="C289" s="35">
        <v>2025</v>
      </c>
      <c r="D289" s="41">
        <f t="shared" si="103"/>
        <v>2.1</v>
      </c>
      <c r="E289" s="31">
        <v>0</v>
      </c>
      <c r="F289" s="31">
        <v>0</v>
      </c>
      <c r="G289" s="31">
        <v>0</v>
      </c>
      <c r="H289" s="31">
        <v>2.1</v>
      </c>
      <c r="I289" s="33">
        <v>0</v>
      </c>
      <c r="J289" s="86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s="6" customFormat="1" ht="31.5" customHeight="1">
      <c r="A290" s="93">
        <v>2</v>
      </c>
      <c r="B290" s="103" t="s">
        <v>69</v>
      </c>
      <c r="C290" s="14">
        <v>2022</v>
      </c>
      <c r="D290" s="51">
        <f>E290+F290+G290+H290+I290</f>
        <v>42.6</v>
      </c>
      <c r="E290" s="15">
        <v>0</v>
      </c>
      <c r="F290" s="15">
        <v>0</v>
      </c>
      <c r="G290" s="15">
        <v>0</v>
      </c>
      <c r="H290" s="15">
        <v>42.6</v>
      </c>
      <c r="I290" s="16">
        <v>0</v>
      </c>
      <c r="J290" s="86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s="6" customFormat="1" ht="31.5" customHeight="1">
      <c r="A291" s="94"/>
      <c r="B291" s="104"/>
      <c r="C291" s="34">
        <v>2023</v>
      </c>
      <c r="D291" s="30">
        <f t="shared" ref="D291:D293" si="104">E291+F291+G291+H291+I291</f>
        <v>0</v>
      </c>
      <c r="E291" s="30">
        <v>0</v>
      </c>
      <c r="F291" s="30">
        <v>0</v>
      </c>
      <c r="G291" s="30">
        <v>0</v>
      </c>
      <c r="H291" s="30">
        <v>0</v>
      </c>
      <c r="I291" s="32">
        <v>0</v>
      </c>
      <c r="J291" s="86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s="6" customFormat="1" ht="31.5" customHeight="1">
      <c r="A292" s="94"/>
      <c r="B292" s="104"/>
      <c r="C292" s="34">
        <v>2024</v>
      </c>
      <c r="D292" s="30">
        <f t="shared" si="104"/>
        <v>0</v>
      </c>
      <c r="E292" s="30">
        <v>0</v>
      </c>
      <c r="F292" s="30">
        <v>0</v>
      </c>
      <c r="G292" s="30">
        <v>0</v>
      </c>
      <c r="H292" s="30">
        <v>0</v>
      </c>
      <c r="I292" s="32">
        <v>0</v>
      </c>
      <c r="J292" s="86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s="6" customFormat="1" ht="31.5" customHeight="1" thickBot="1">
      <c r="A293" s="102"/>
      <c r="B293" s="105"/>
      <c r="C293" s="21">
        <v>2025</v>
      </c>
      <c r="D293" s="42">
        <f t="shared" si="104"/>
        <v>0</v>
      </c>
      <c r="E293" s="22">
        <v>0</v>
      </c>
      <c r="F293" s="22">
        <v>0</v>
      </c>
      <c r="G293" s="22">
        <v>0</v>
      </c>
      <c r="H293" s="22">
        <v>0</v>
      </c>
      <c r="I293" s="23">
        <v>0</v>
      </c>
      <c r="J293" s="86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s="6" customFormat="1" ht="12.75">
      <c r="A294" s="112" t="s">
        <v>17</v>
      </c>
      <c r="B294" s="113"/>
      <c r="C294" s="17">
        <v>2022</v>
      </c>
      <c r="D294" s="18">
        <f>D286+D290</f>
        <v>44.6</v>
      </c>
      <c r="E294" s="18">
        <f t="shared" ref="E294:I294" si="105">E286+E290</f>
        <v>0</v>
      </c>
      <c r="F294" s="18">
        <f t="shared" si="105"/>
        <v>0</v>
      </c>
      <c r="G294" s="18">
        <f t="shared" si="105"/>
        <v>0</v>
      </c>
      <c r="H294" s="18">
        <f t="shared" si="105"/>
        <v>44.6</v>
      </c>
      <c r="I294" s="18">
        <f t="shared" si="105"/>
        <v>0</v>
      </c>
      <c r="J294" s="111"/>
    </row>
    <row r="295" spans="1:24" s="6" customFormat="1" ht="12.75">
      <c r="A295" s="114"/>
      <c r="B295" s="115"/>
      <c r="C295" s="13">
        <v>2023</v>
      </c>
      <c r="D295" s="8">
        <f t="shared" ref="D295:I297" si="106">D287+D291</f>
        <v>2</v>
      </c>
      <c r="E295" s="8">
        <f t="shared" si="106"/>
        <v>0</v>
      </c>
      <c r="F295" s="8">
        <f t="shared" si="106"/>
        <v>0</v>
      </c>
      <c r="G295" s="8">
        <f t="shared" si="106"/>
        <v>0</v>
      </c>
      <c r="H295" s="8">
        <f t="shared" si="106"/>
        <v>2</v>
      </c>
      <c r="I295" s="8">
        <f t="shared" si="106"/>
        <v>0</v>
      </c>
      <c r="J295" s="109"/>
    </row>
    <row r="296" spans="1:24" s="6" customFormat="1" ht="12.75">
      <c r="A296" s="114"/>
      <c r="B296" s="115"/>
      <c r="C296" s="13">
        <v>2024</v>
      </c>
      <c r="D296" s="8">
        <f t="shared" si="106"/>
        <v>2.1</v>
      </c>
      <c r="E296" s="8">
        <f t="shared" si="106"/>
        <v>0</v>
      </c>
      <c r="F296" s="8">
        <f t="shared" si="106"/>
        <v>0</v>
      </c>
      <c r="G296" s="8">
        <f t="shared" si="106"/>
        <v>0</v>
      </c>
      <c r="H296" s="8">
        <f t="shared" si="106"/>
        <v>2.1</v>
      </c>
      <c r="I296" s="8">
        <f t="shared" si="106"/>
        <v>0</v>
      </c>
      <c r="J296" s="109"/>
    </row>
    <row r="297" spans="1:24" s="6" customFormat="1" ht="13.5" thickBot="1">
      <c r="A297" s="116"/>
      <c r="B297" s="117"/>
      <c r="C297" s="19">
        <v>2025</v>
      </c>
      <c r="D297" s="20">
        <f t="shared" si="106"/>
        <v>2.1</v>
      </c>
      <c r="E297" s="20">
        <f t="shared" si="106"/>
        <v>0</v>
      </c>
      <c r="F297" s="20">
        <f t="shared" si="106"/>
        <v>0</v>
      </c>
      <c r="G297" s="20">
        <f t="shared" si="106"/>
        <v>0</v>
      </c>
      <c r="H297" s="20">
        <f t="shared" si="106"/>
        <v>2.1</v>
      </c>
      <c r="I297" s="20">
        <f t="shared" si="106"/>
        <v>0</v>
      </c>
      <c r="J297" s="110"/>
    </row>
    <row r="298" spans="1:24" s="6" customFormat="1" ht="18.75" customHeight="1">
      <c r="A298" s="122" t="s">
        <v>70</v>
      </c>
      <c r="B298" s="123"/>
      <c r="C298" s="120" t="s">
        <v>26</v>
      </c>
      <c r="D298" s="106">
        <f>D294+D295+D296+D297</f>
        <v>50.800000000000004</v>
      </c>
      <c r="E298" s="106">
        <f t="shared" ref="E298" si="107">E294+E295+E296+E297</f>
        <v>0</v>
      </c>
      <c r="F298" s="106">
        <f t="shared" ref="F298" si="108">F294+F295+F296+F297</f>
        <v>0</v>
      </c>
      <c r="G298" s="106">
        <f t="shared" ref="G298" si="109">G294+G295+G296+G297</f>
        <v>0</v>
      </c>
      <c r="H298" s="106">
        <f t="shared" ref="H298" si="110">H294+H295+H296+H297</f>
        <v>50.800000000000004</v>
      </c>
      <c r="I298" s="106">
        <f t="shared" ref="I298" si="111">I294+I295+I296+I297</f>
        <v>0</v>
      </c>
      <c r="J298" s="108"/>
    </row>
    <row r="299" spans="1:24" s="6" customFormat="1" ht="18.75" customHeight="1">
      <c r="A299" s="114"/>
      <c r="B299" s="115"/>
      <c r="C299" s="120"/>
      <c r="D299" s="106"/>
      <c r="E299" s="106"/>
      <c r="F299" s="106"/>
      <c r="G299" s="106"/>
      <c r="H299" s="106"/>
      <c r="I299" s="106"/>
      <c r="J299" s="109"/>
    </row>
    <row r="300" spans="1:24" s="6" customFormat="1" ht="18.75" customHeight="1">
      <c r="A300" s="114"/>
      <c r="B300" s="115"/>
      <c r="C300" s="120"/>
      <c r="D300" s="106"/>
      <c r="E300" s="106"/>
      <c r="F300" s="106"/>
      <c r="G300" s="106"/>
      <c r="H300" s="106"/>
      <c r="I300" s="106"/>
      <c r="J300" s="109"/>
    </row>
    <row r="301" spans="1:24" s="6" customFormat="1" ht="18.75" customHeight="1" thickBot="1">
      <c r="A301" s="116"/>
      <c r="B301" s="117"/>
      <c r="C301" s="121"/>
      <c r="D301" s="107"/>
      <c r="E301" s="107"/>
      <c r="F301" s="107"/>
      <c r="G301" s="107"/>
      <c r="H301" s="107"/>
      <c r="I301" s="107"/>
      <c r="J301" s="110"/>
    </row>
    <row r="302" spans="1:24" s="6" customFormat="1" ht="12.75" customHeight="1">
      <c r="A302" s="112" t="s">
        <v>75</v>
      </c>
      <c r="B302" s="113"/>
      <c r="C302" s="71">
        <v>2022</v>
      </c>
      <c r="D302" s="72">
        <f>D294+D277+D260+D179+D134+D97+D56+D31</f>
        <v>21806.703519999999</v>
      </c>
      <c r="E302" s="72">
        <f t="shared" ref="E302:I302" si="112">E294+E277+E260+E179+E134+E97+E56+E31</f>
        <v>154.1</v>
      </c>
      <c r="F302" s="72">
        <f t="shared" si="112"/>
        <v>3421.2170000000001</v>
      </c>
      <c r="G302" s="72">
        <f t="shared" si="112"/>
        <v>4099</v>
      </c>
      <c r="H302" s="72">
        <f t="shared" si="112"/>
        <v>14117.88652</v>
      </c>
      <c r="I302" s="72">
        <f t="shared" si="112"/>
        <v>14.5</v>
      </c>
      <c r="J302" s="111"/>
    </row>
    <row r="303" spans="1:24" s="6" customFormat="1" ht="12.75" customHeight="1">
      <c r="A303" s="114"/>
      <c r="B303" s="115"/>
      <c r="C303" s="13">
        <v>2023</v>
      </c>
      <c r="D303" s="8">
        <f>D295+D278+D261+D180+D135+D98+D57+D32</f>
        <v>22166.715749999999</v>
      </c>
      <c r="E303" s="8">
        <f t="shared" ref="E303:I305" si="113">E295+E278+E261+E180+E135+E98+E57+E32</f>
        <v>161.69999999999999</v>
      </c>
      <c r="F303" s="8">
        <f t="shared" si="113"/>
        <v>2943.62</v>
      </c>
      <c r="G303" s="8">
        <f t="shared" si="113"/>
        <v>777.39575000000002</v>
      </c>
      <c r="H303" s="8">
        <f t="shared" si="113"/>
        <v>18280</v>
      </c>
      <c r="I303" s="8">
        <f t="shared" si="113"/>
        <v>4</v>
      </c>
      <c r="J303" s="109"/>
    </row>
    <row r="304" spans="1:24" s="6" customFormat="1" ht="15" customHeight="1">
      <c r="A304" s="114"/>
      <c r="B304" s="115"/>
      <c r="C304" s="13">
        <v>2024</v>
      </c>
      <c r="D304" s="8">
        <f>D296+D279+D262+D181+D136+D99+D58+D33</f>
        <v>18853.620000000003</v>
      </c>
      <c r="E304" s="8">
        <f t="shared" si="113"/>
        <v>168.6</v>
      </c>
      <c r="F304" s="8">
        <f t="shared" si="113"/>
        <v>672.22</v>
      </c>
      <c r="G304" s="8">
        <f t="shared" si="113"/>
        <v>668.7</v>
      </c>
      <c r="H304" s="8">
        <f t="shared" si="113"/>
        <v>17344.100000000002</v>
      </c>
      <c r="I304" s="8">
        <f t="shared" si="113"/>
        <v>0</v>
      </c>
      <c r="J304" s="109"/>
    </row>
    <row r="305" spans="1:24" s="6" customFormat="1" ht="14.25" customHeight="1" thickBot="1">
      <c r="A305" s="116"/>
      <c r="B305" s="117"/>
      <c r="C305" s="68">
        <v>2025</v>
      </c>
      <c r="D305" s="69">
        <f>D297+D280+D263+D182+D137+D100+D59+D34</f>
        <v>18835.82</v>
      </c>
      <c r="E305" s="69">
        <f t="shared" si="113"/>
        <v>174.3</v>
      </c>
      <c r="F305" s="69">
        <f t="shared" si="113"/>
        <v>672.22</v>
      </c>
      <c r="G305" s="69">
        <f t="shared" si="113"/>
        <v>668.7</v>
      </c>
      <c r="H305" s="69">
        <f t="shared" si="113"/>
        <v>17320.599999999999</v>
      </c>
      <c r="I305" s="69">
        <f t="shared" si="113"/>
        <v>0</v>
      </c>
      <c r="J305" s="110"/>
    </row>
    <row r="306" spans="1:24" s="6" customFormat="1" ht="12.75" customHeight="1">
      <c r="A306" s="112" t="s">
        <v>96</v>
      </c>
      <c r="B306" s="113"/>
      <c r="C306" s="119" t="s">
        <v>26</v>
      </c>
      <c r="D306" s="135">
        <f>D302+D303+D304+D305</f>
        <v>81662.859270000001</v>
      </c>
      <c r="E306" s="135">
        <f t="shared" ref="E306:I306" si="114">E302+E303+E304+E305</f>
        <v>658.7</v>
      </c>
      <c r="F306" s="135">
        <f t="shared" si="114"/>
        <v>7709.277</v>
      </c>
      <c r="G306" s="135">
        <f t="shared" si="114"/>
        <v>6213.7957499999993</v>
      </c>
      <c r="H306" s="135">
        <f t="shared" si="114"/>
        <v>67062.586520000012</v>
      </c>
      <c r="I306" s="135">
        <f t="shared" si="114"/>
        <v>18.5</v>
      </c>
      <c r="J306" s="111"/>
    </row>
    <row r="307" spans="1:24" s="6" customFormat="1" ht="12.75" customHeight="1">
      <c r="A307" s="114"/>
      <c r="B307" s="115"/>
      <c r="C307" s="120"/>
      <c r="D307" s="106"/>
      <c r="E307" s="106"/>
      <c r="F307" s="106"/>
      <c r="G307" s="106"/>
      <c r="H307" s="106"/>
      <c r="I307" s="106"/>
      <c r="J307" s="109"/>
    </row>
    <row r="308" spans="1:24" s="6" customFormat="1" ht="15" customHeight="1">
      <c r="A308" s="114"/>
      <c r="B308" s="115"/>
      <c r="C308" s="120"/>
      <c r="D308" s="106"/>
      <c r="E308" s="106"/>
      <c r="F308" s="106"/>
      <c r="G308" s="106"/>
      <c r="H308" s="106"/>
      <c r="I308" s="106"/>
      <c r="J308" s="109"/>
    </row>
    <row r="309" spans="1:24" s="6" customFormat="1" ht="14.25" customHeight="1" thickBot="1">
      <c r="A309" s="116"/>
      <c r="B309" s="117"/>
      <c r="C309" s="121"/>
      <c r="D309" s="107"/>
      <c r="E309" s="107"/>
      <c r="F309" s="107"/>
      <c r="G309" s="107"/>
      <c r="H309" s="107"/>
      <c r="I309" s="107"/>
      <c r="J309" s="110"/>
    </row>
    <row r="310" spans="1:24" s="6" customFormat="1" ht="16.5" thickBot="1">
      <c r="A310" s="87" t="s">
        <v>15</v>
      </c>
      <c r="B310" s="88"/>
      <c r="C310" s="88"/>
      <c r="D310" s="88"/>
      <c r="E310" s="88"/>
      <c r="F310" s="88"/>
      <c r="G310" s="88"/>
      <c r="H310" s="88"/>
      <c r="I310" s="88"/>
      <c r="J310" s="89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ht="15.75" thickBot="1">
      <c r="A311" s="90" t="s">
        <v>20</v>
      </c>
      <c r="B311" s="91"/>
      <c r="C311" s="91"/>
      <c r="D311" s="91"/>
      <c r="E311" s="91"/>
      <c r="F311" s="91"/>
      <c r="G311" s="91"/>
      <c r="H311" s="91"/>
      <c r="I311" s="91"/>
      <c r="J311" s="92"/>
    </row>
    <row r="312" spans="1:24" s="6" customFormat="1" ht="15">
      <c r="A312" s="93">
        <v>1</v>
      </c>
      <c r="B312" s="96" t="s">
        <v>73</v>
      </c>
      <c r="C312" s="14">
        <v>2022</v>
      </c>
      <c r="D312" s="15">
        <f>E312+F312+G312+H312+I312</f>
        <v>2249.14167</v>
      </c>
      <c r="E312" s="15">
        <v>0</v>
      </c>
      <c r="F312" s="15">
        <v>2091.7017500000002</v>
      </c>
      <c r="G312" s="15">
        <v>0</v>
      </c>
      <c r="H312" s="41">
        <v>157.43992</v>
      </c>
      <c r="I312" s="16">
        <v>0</v>
      </c>
      <c r="J312" s="99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s="6" customFormat="1" ht="15">
      <c r="A313" s="94"/>
      <c r="B313" s="97"/>
      <c r="C313" s="34">
        <v>2023</v>
      </c>
      <c r="D313" s="30">
        <f>E313+F313+G313+H313+I313</f>
        <v>0</v>
      </c>
      <c r="E313" s="30">
        <v>0</v>
      </c>
      <c r="F313" s="30">
        <v>0</v>
      </c>
      <c r="G313" s="30">
        <v>0</v>
      </c>
      <c r="H313" s="30">
        <v>0</v>
      </c>
      <c r="I313" s="32">
        <v>0</v>
      </c>
      <c r="J313" s="100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s="6" customFormat="1" ht="15">
      <c r="A314" s="94"/>
      <c r="B314" s="97"/>
      <c r="C314" s="34">
        <v>2024</v>
      </c>
      <c r="D314" s="30">
        <f>E314+F314+G314+H314+I314</f>
        <v>0</v>
      </c>
      <c r="E314" s="30">
        <v>0</v>
      </c>
      <c r="F314" s="30">
        <v>0</v>
      </c>
      <c r="G314" s="30">
        <v>0</v>
      </c>
      <c r="H314" s="30">
        <v>0</v>
      </c>
      <c r="I314" s="32">
        <v>0</v>
      </c>
      <c r="J314" s="100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1:24" s="6" customFormat="1" ht="15.75" thickBot="1">
      <c r="A315" s="95"/>
      <c r="B315" s="98"/>
      <c r="C315" s="35">
        <v>2025</v>
      </c>
      <c r="D315" s="30">
        <f>E315+F315+G315+H315+I315</f>
        <v>0</v>
      </c>
      <c r="E315" s="31">
        <v>0</v>
      </c>
      <c r="F315" s="31">
        <v>0</v>
      </c>
      <c r="G315" s="31">
        <v>0</v>
      </c>
      <c r="H315" s="22">
        <v>0</v>
      </c>
      <c r="I315" s="33">
        <v>0</v>
      </c>
      <c r="J315" s="10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s="6" customFormat="1" ht="15" hidden="1">
      <c r="A316" s="93" t="s">
        <v>16</v>
      </c>
      <c r="B316" s="103" t="s">
        <v>16</v>
      </c>
      <c r="C316" s="14">
        <v>2022</v>
      </c>
      <c r="D316" s="15"/>
      <c r="E316" s="15"/>
      <c r="F316" s="15"/>
      <c r="G316" s="15"/>
      <c r="H316" s="15"/>
      <c r="I316" s="16"/>
      <c r="J316" s="99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s="6" customFormat="1" ht="15" hidden="1">
      <c r="A317" s="94"/>
      <c r="B317" s="104"/>
      <c r="C317" s="34">
        <v>2023</v>
      </c>
      <c r="D317" s="30"/>
      <c r="E317" s="30"/>
      <c r="F317" s="30"/>
      <c r="G317" s="30"/>
      <c r="H317" s="30"/>
      <c r="I317" s="32"/>
      <c r="J317" s="100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s="6" customFormat="1" ht="15" hidden="1">
      <c r="A318" s="94"/>
      <c r="B318" s="104"/>
      <c r="C318" s="34">
        <v>2024</v>
      </c>
      <c r="D318" s="30"/>
      <c r="E318" s="30"/>
      <c r="F318" s="30"/>
      <c r="G318" s="30"/>
      <c r="H318" s="30"/>
      <c r="I318" s="32"/>
      <c r="J318" s="100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1:24" s="6" customFormat="1" ht="15.75" hidden="1" thickBot="1">
      <c r="A319" s="102"/>
      <c r="B319" s="105"/>
      <c r="C319" s="21" t="s">
        <v>16</v>
      </c>
      <c r="D319" s="22"/>
      <c r="E319" s="22"/>
      <c r="F319" s="22"/>
      <c r="G319" s="22"/>
      <c r="H319" s="22"/>
      <c r="I319" s="23"/>
      <c r="J319" s="100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s="6" customFormat="1" ht="12.75">
      <c r="A320" s="112" t="s">
        <v>17</v>
      </c>
      <c r="B320" s="113"/>
      <c r="C320" s="17">
        <v>2022</v>
      </c>
      <c r="D320" s="53">
        <f>D312</f>
        <v>2249.14167</v>
      </c>
      <c r="E320" s="53">
        <f t="shared" ref="E320:I320" si="115">E312</f>
        <v>0</v>
      </c>
      <c r="F320" s="53">
        <f t="shared" si="115"/>
        <v>2091.7017500000002</v>
      </c>
      <c r="G320" s="53">
        <f t="shared" si="115"/>
        <v>0</v>
      </c>
      <c r="H320" s="53">
        <f t="shared" si="115"/>
        <v>157.43992</v>
      </c>
      <c r="I320" s="53">
        <f t="shared" si="115"/>
        <v>0</v>
      </c>
      <c r="J320" s="111"/>
    </row>
    <row r="321" spans="1:24" s="6" customFormat="1" ht="12.75">
      <c r="A321" s="114"/>
      <c r="B321" s="115"/>
      <c r="C321" s="13">
        <v>2023</v>
      </c>
      <c r="D321" s="8">
        <f t="shared" ref="D321:I323" si="116">D313</f>
        <v>0</v>
      </c>
      <c r="E321" s="8">
        <f t="shared" si="116"/>
        <v>0</v>
      </c>
      <c r="F321" s="8">
        <f t="shared" si="116"/>
        <v>0</v>
      </c>
      <c r="G321" s="8">
        <f t="shared" si="116"/>
        <v>0</v>
      </c>
      <c r="H321" s="8">
        <f t="shared" si="116"/>
        <v>0</v>
      </c>
      <c r="I321" s="8">
        <f t="shared" si="116"/>
        <v>0</v>
      </c>
      <c r="J321" s="109"/>
    </row>
    <row r="322" spans="1:24" s="6" customFormat="1" ht="12.75">
      <c r="A322" s="114"/>
      <c r="B322" s="115"/>
      <c r="C322" s="13">
        <v>2024</v>
      </c>
      <c r="D322" s="8">
        <f t="shared" si="116"/>
        <v>0</v>
      </c>
      <c r="E322" s="8">
        <f t="shared" si="116"/>
        <v>0</v>
      </c>
      <c r="F322" s="8">
        <f t="shared" si="116"/>
        <v>0</v>
      </c>
      <c r="G322" s="8">
        <f t="shared" si="116"/>
        <v>0</v>
      </c>
      <c r="H322" s="8">
        <f t="shared" si="116"/>
        <v>0</v>
      </c>
      <c r="I322" s="8">
        <f t="shared" si="116"/>
        <v>0</v>
      </c>
      <c r="J322" s="109"/>
    </row>
    <row r="323" spans="1:24" s="6" customFormat="1" ht="13.5" thickBot="1">
      <c r="A323" s="116"/>
      <c r="B323" s="117"/>
      <c r="C323" s="19">
        <v>2025</v>
      </c>
      <c r="D323" s="47">
        <f t="shared" si="116"/>
        <v>0</v>
      </c>
      <c r="E323" s="47">
        <f t="shared" si="116"/>
        <v>0</v>
      </c>
      <c r="F323" s="47">
        <f t="shared" si="116"/>
        <v>0</v>
      </c>
      <c r="G323" s="47">
        <f t="shared" si="116"/>
        <v>0</v>
      </c>
      <c r="H323" s="47">
        <f t="shared" si="116"/>
        <v>0</v>
      </c>
      <c r="I323" s="47">
        <f t="shared" si="116"/>
        <v>0</v>
      </c>
      <c r="J323" s="110"/>
    </row>
    <row r="324" spans="1:24" ht="15.75" hidden="1" thickBot="1">
      <c r="A324" s="175" t="s">
        <v>18</v>
      </c>
      <c r="B324" s="120"/>
      <c r="C324" s="120"/>
      <c r="D324" s="120"/>
      <c r="E324" s="120"/>
      <c r="F324" s="120"/>
      <c r="G324" s="120"/>
      <c r="H324" s="120"/>
      <c r="I324" s="120"/>
      <c r="J324" s="176"/>
    </row>
    <row r="325" spans="1:24" s="6" customFormat="1" ht="15" hidden="1">
      <c r="A325" s="93">
        <v>1</v>
      </c>
      <c r="B325" s="96" t="s">
        <v>16</v>
      </c>
      <c r="C325" s="14">
        <v>2022</v>
      </c>
      <c r="D325" s="15"/>
      <c r="E325" s="15"/>
      <c r="F325" s="15"/>
      <c r="G325" s="15"/>
      <c r="H325" s="15"/>
      <c r="I325" s="15"/>
      <c r="J325" s="169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s="6" customFormat="1" ht="15" hidden="1">
      <c r="A326" s="94"/>
      <c r="B326" s="97"/>
      <c r="C326" s="34">
        <v>2023</v>
      </c>
      <c r="D326" s="30"/>
      <c r="E326" s="30"/>
      <c r="F326" s="30"/>
      <c r="G326" s="30"/>
      <c r="H326" s="30"/>
      <c r="I326" s="30"/>
      <c r="J326" s="170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s="6" customFormat="1" ht="15" hidden="1">
      <c r="A327" s="94"/>
      <c r="B327" s="97"/>
      <c r="C327" s="34">
        <v>2024</v>
      </c>
      <c r="D327" s="30"/>
      <c r="E327" s="30"/>
      <c r="F327" s="30"/>
      <c r="G327" s="30"/>
      <c r="H327" s="30"/>
      <c r="I327" s="30"/>
      <c r="J327" s="170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1:24" s="6" customFormat="1" ht="15.75" hidden="1" thickBot="1">
      <c r="A328" s="95"/>
      <c r="B328" s="98"/>
      <c r="C328" s="35" t="s">
        <v>16</v>
      </c>
      <c r="D328" s="31"/>
      <c r="E328" s="31"/>
      <c r="F328" s="31"/>
      <c r="G328" s="31"/>
      <c r="H328" s="31"/>
      <c r="I328" s="31"/>
      <c r="J328" s="17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1:24" s="6" customFormat="1" ht="15" hidden="1">
      <c r="A329" s="93" t="s">
        <v>16</v>
      </c>
      <c r="B329" s="103" t="s">
        <v>16</v>
      </c>
      <c r="C329" s="14">
        <v>2022</v>
      </c>
      <c r="D329" s="15"/>
      <c r="E329" s="15"/>
      <c r="F329" s="15"/>
      <c r="G329" s="15"/>
      <c r="H329" s="15"/>
      <c r="I329" s="15"/>
      <c r="J329" s="169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1:24" s="6" customFormat="1" ht="15" hidden="1">
      <c r="A330" s="94"/>
      <c r="B330" s="104"/>
      <c r="C330" s="34">
        <v>2023</v>
      </c>
      <c r="D330" s="30"/>
      <c r="E330" s="30"/>
      <c r="F330" s="30"/>
      <c r="G330" s="30"/>
      <c r="H330" s="30"/>
      <c r="I330" s="30"/>
      <c r="J330" s="170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s="6" customFormat="1" ht="15" hidden="1">
      <c r="A331" s="94"/>
      <c r="B331" s="104"/>
      <c r="C331" s="34">
        <v>2024</v>
      </c>
      <c r="D331" s="30"/>
      <c r="E331" s="30"/>
      <c r="F331" s="30"/>
      <c r="G331" s="30"/>
      <c r="H331" s="30"/>
      <c r="I331" s="30"/>
      <c r="J331" s="170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s="6" customFormat="1" ht="15.75" hidden="1" thickBot="1">
      <c r="A332" s="95"/>
      <c r="B332" s="118"/>
      <c r="C332" s="35" t="s">
        <v>16</v>
      </c>
      <c r="D332" s="31"/>
      <c r="E332" s="31"/>
      <c r="F332" s="31"/>
      <c r="G332" s="31"/>
      <c r="H332" s="31"/>
      <c r="I332" s="31"/>
      <c r="J332" s="17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s="6" customFormat="1" ht="12.75">
      <c r="A333" s="112" t="s">
        <v>71</v>
      </c>
      <c r="B333" s="113"/>
      <c r="C333" s="119" t="s">
        <v>26</v>
      </c>
      <c r="D333" s="135">
        <f>D320+D321+D322+D323</f>
        <v>2249.14167</v>
      </c>
      <c r="E333" s="135">
        <f t="shared" ref="E333:I333" si="117">E320+E321+E322+E323</f>
        <v>0</v>
      </c>
      <c r="F333" s="135">
        <f t="shared" si="117"/>
        <v>2091.7017500000002</v>
      </c>
      <c r="G333" s="135">
        <f t="shared" si="117"/>
        <v>0</v>
      </c>
      <c r="H333" s="135">
        <f t="shared" si="117"/>
        <v>157.43992</v>
      </c>
      <c r="I333" s="135">
        <f t="shared" si="117"/>
        <v>0</v>
      </c>
      <c r="J333" s="111"/>
    </row>
    <row r="334" spans="1:24" s="6" customFormat="1" ht="15" customHeight="1">
      <c r="A334" s="114"/>
      <c r="B334" s="115"/>
      <c r="C334" s="120"/>
      <c r="D334" s="106"/>
      <c r="E334" s="106"/>
      <c r="F334" s="106"/>
      <c r="G334" s="106"/>
      <c r="H334" s="106"/>
      <c r="I334" s="106"/>
      <c r="J334" s="109"/>
    </row>
    <row r="335" spans="1:24" s="6" customFormat="1" ht="15" customHeight="1">
      <c r="A335" s="114"/>
      <c r="B335" s="115"/>
      <c r="C335" s="120"/>
      <c r="D335" s="106"/>
      <c r="E335" s="106"/>
      <c r="F335" s="106"/>
      <c r="G335" s="106"/>
      <c r="H335" s="106"/>
      <c r="I335" s="106"/>
      <c r="J335" s="109"/>
    </row>
    <row r="336" spans="1:24" s="6" customFormat="1" ht="15.75" customHeight="1" thickBot="1">
      <c r="A336" s="116"/>
      <c r="B336" s="117"/>
      <c r="C336" s="121"/>
      <c r="D336" s="107"/>
      <c r="E336" s="107"/>
      <c r="F336" s="107"/>
      <c r="G336" s="107"/>
      <c r="H336" s="107"/>
      <c r="I336" s="107"/>
      <c r="J336" s="110"/>
    </row>
    <row r="337" spans="1:24" ht="15.75" hidden="1" thickBot="1">
      <c r="A337" s="198" t="s">
        <v>78</v>
      </c>
      <c r="B337" s="119"/>
      <c r="C337" s="91"/>
      <c r="D337" s="91"/>
      <c r="E337" s="91"/>
      <c r="F337" s="91"/>
      <c r="G337" s="91"/>
      <c r="H337" s="91"/>
      <c r="I337" s="91"/>
      <c r="J337" s="92"/>
    </row>
    <row r="338" spans="1:24" s="6" customFormat="1" ht="27" hidden="1" customHeight="1">
      <c r="A338" s="152">
        <v>1</v>
      </c>
      <c r="B338" s="138" t="s">
        <v>79</v>
      </c>
      <c r="C338" s="14">
        <v>2022</v>
      </c>
      <c r="D338" s="15">
        <f>E338+F338+G338+H338+I338</f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46" t="s">
        <v>9</v>
      </c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1:24" s="6" customFormat="1" ht="15" hidden="1" customHeight="1" thickBot="1">
      <c r="A339" s="199"/>
      <c r="B339" s="139"/>
      <c r="C339" s="40"/>
      <c r="D339" s="41"/>
      <c r="E339" s="41"/>
      <c r="F339" s="41"/>
      <c r="G339" s="41"/>
      <c r="H339" s="41"/>
      <c r="I339" s="41"/>
      <c r="J339" s="147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1:24" s="6" customFormat="1" ht="15" hidden="1">
      <c r="A340" s="199"/>
      <c r="B340" s="139"/>
      <c r="C340" s="34">
        <v>2023</v>
      </c>
      <c r="D340" s="30">
        <f t="shared" ref="D340:D341" si="118">E340+F340+G340+H340+I340</f>
        <v>0</v>
      </c>
      <c r="E340" s="30">
        <f t="shared" ref="E340:F340" si="119">E350</f>
        <v>0</v>
      </c>
      <c r="F340" s="30">
        <f t="shared" si="119"/>
        <v>0</v>
      </c>
      <c r="G340" s="30">
        <v>0</v>
      </c>
      <c r="H340" s="30">
        <v>0</v>
      </c>
      <c r="I340" s="30">
        <f>I350</f>
        <v>0</v>
      </c>
      <c r="J340" s="147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1:24" s="6" customFormat="1" ht="15" hidden="1">
      <c r="A341" s="199"/>
      <c r="B341" s="139"/>
      <c r="C341" s="34">
        <v>2024</v>
      </c>
      <c r="D341" s="30">
        <f t="shared" si="118"/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147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1:24" s="6" customFormat="1" ht="15" hidden="1" customHeight="1" thickBot="1">
      <c r="A342" s="199"/>
      <c r="B342" s="139"/>
      <c r="C342" s="21"/>
      <c r="D342" s="22"/>
      <c r="E342" s="22"/>
      <c r="F342" s="22"/>
      <c r="G342" s="22"/>
      <c r="H342" s="22"/>
      <c r="I342" s="22"/>
      <c r="J342" s="147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1:24" s="6" customFormat="1" ht="15.75" hidden="1" thickBot="1">
      <c r="A343" s="200"/>
      <c r="B343" s="140"/>
      <c r="C343" s="35">
        <v>2025</v>
      </c>
      <c r="D343" s="31">
        <f t="shared" ref="D343" si="120">E343+F343+G343+H343+I343</f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147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24" s="6" customFormat="1" ht="15.75" hidden="1" customHeight="1" thickBot="1">
      <c r="A344" s="195">
        <v>2</v>
      </c>
      <c r="B344" s="139"/>
      <c r="C344" s="40">
        <v>2022</v>
      </c>
      <c r="D344" s="41">
        <f>E344+F344+G344+H344+I344</f>
        <v>0</v>
      </c>
      <c r="E344" s="41"/>
      <c r="F344" s="41"/>
      <c r="G344" s="41"/>
      <c r="H344" s="41"/>
      <c r="I344" s="41"/>
      <c r="J344" s="147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1:24" s="6" customFormat="1" ht="15.75" hidden="1" customHeight="1" thickBot="1">
      <c r="A345" s="196"/>
      <c r="B345" s="197"/>
      <c r="C345" s="34">
        <v>2023</v>
      </c>
      <c r="D345" s="30">
        <f>E345+F345+G345+H345+I345</f>
        <v>0</v>
      </c>
      <c r="E345" s="30"/>
      <c r="F345" s="30"/>
      <c r="G345" s="30"/>
      <c r="H345" s="30"/>
      <c r="I345" s="30"/>
      <c r="J345" s="147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1:24" s="6" customFormat="1" ht="15.75" hidden="1" customHeight="1" thickBot="1">
      <c r="A346" s="196"/>
      <c r="B346" s="197"/>
      <c r="C346" s="34">
        <v>2024</v>
      </c>
      <c r="D346" s="30">
        <f>E346+F346+G346+H346+I346</f>
        <v>0</v>
      </c>
      <c r="E346" s="30"/>
      <c r="F346" s="30"/>
      <c r="G346" s="30"/>
      <c r="H346" s="30"/>
      <c r="I346" s="30"/>
      <c r="J346" s="147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1:24" s="6" customFormat="1" ht="15.75" hidden="1" customHeight="1" thickBot="1">
      <c r="A347" s="196"/>
      <c r="B347" s="197"/>
      <c r="C347" s="21">
        <v>2025</v>
      </c>
      <c r="D347" s="22">
        <f>E347+F347+G347+H347+I347</f>
        <v>0</v>
      </c>
      <c r="E347" s="22"/>
      <c r="F347" s="22"/>
      <c r="G347" s="22"/>
      <c r="H347" s="22"/>
      <c r="I347" s="22"/>
      <c r="J347" s="147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1:24" s="6" customFormat="1" ht="27" hidden="1" customHeight="1">
      <c r="A348" s="141" t="s">
        <v>81</v>
      </c>
      <c r="B348" s="144" t="s">
        <v>80</v>
      </c>
      <c r="C348" s="14">
        <v>2022</v>
      </c>
      <c r="D348" s="15">
        <f>E348+F348+G348+H348+I348</f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47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1:24" s="6" customFormat="1" ht="15" hidden="1" customHeight="1" thickBot="1">
      <c r="A349" s="142"/>
      <c r="B349" s="139"/>
      <c r="C349" s="40"/>
      <c r="D349" s="41"/>
      <c r="E349" s="41"/>
      <c r="F349" s="41"/>
      <c r="G349" s="41"/>
      <c r="H349" s="41"/>
      <c r="I349" s="41"/>
      <c r="J349" s="147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1:24" s="6" customFormat="1" ht="15" hidden="1">
      <c r="A350" s="142"/>
      <c r="B350" s="139"/>
      <c r="C350" s="34">
        <v>2023</v>
      </c>
      <c r="D350" s="30">
        <f>E350+F350+G350+H350+I350</f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147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1:24" s="6" customFormat="1" ht="15" hidden="1">
      <c r="A351" s="142"/>
      <c r="B351" s="139"/>
      <c r="C351" s="34">
        <v>2024</v>
      </c>
      <c r="D351" s="30">
        <f t="shared" ref="D351" si="121">E351+F351+G351+H351+I351</f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147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1:24" s="6" customFormat="1" ht="15" hidden="1" customHeight="1" thickBot="1">
      <c r="A352" s="142"/>
      <c r="B352" s="139"/>
      <c r="C352" s="21"/>
      <c r="D352" s="22"/>
      <c r="E352" s="22"/>
      <c r="F352" s="22"/>
      <c r="G352" s="22"/>
      <c r="H352" s="22"/>
      <c r="I352" s="22"/>
      <c r="J352" s="147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1:24" s="6" customFormat="1" ht="15.75" hidden="1" thickBot="1">
      <c r="A353" s="143"/>
      <c r="B353" s="145"/>
      <c r="C353" s="35">
        <v>2025</v>
      </c>
      <c r="D353" s="31">
        <f t="shared" ref="D353" si="122">E353+F353+G353+H353+I353</f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148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1:24" s="6" customFormat="1" ht="12.75" hidden="1">
      <c r="A354" s="130" t="s">
        <v>74</v>
      </c>
      <c r="B354" s="131"/>
      <c r="C354" s="17">
        <v>2022</v>
      </c>
      <c r="D354" s="80">
        <f t="shared" ref="D354:I354" si="123">D338</f>
        <v>0</v>
      </c>
      <c r="E354" s="80">
        <f t="shared" si="123"/>
        <v>0</v>
      </c>
      <c r="F354" s="80">
        <f t="shared" si="123"/>
        <v>0</v>
      </c>
      <c r="G354" s="80">
        <f t="shared" si="123"/>
        <v>0</v>
      </c>
      <c r="H354" s="80">
        <f t="shared" si="123"/>
        <v>0</v>
      </c>
      <c r="I354" s="80">
        <f t="shared" si="123"/>
        <v>0</v>
      </c>
      <c r="J354" s="111"/>
    </row>
    <row r="355" spans="1:24" s="6" customFormat="1" ht="12.75" hidden="1">
      <c r="A355" s="132"/>
      <c r="B355" s="133"/>
      <c r="C355" s="13">
        <v>2023</v>
      </c>
      <c r="D355" s="8">
        <f>D340</f>
        <v>0</v>
      </c>
      <c r="E355" s="8">
        <f t="shared" ref="E355:I357" si="124">E340</f>
        <v>0</v>
      </c>
      <c r="F355" s="8">
        <f t="shared" si="124"/>
        <v>0</v>
      </c>
      <c r="G355" s="8">
        <f t="shared" si="124"/>
        <v>0</v>
      </c>
      <c r="H355" s="8">
        <f t="shared" si="124"/>
        <v>0</v>
      </c>
      <c r="I355" s="8">
        <f t="shared" si="124"/>
        <v>0</v>
      </c>
      <c r="J355" s="109"/>
    </row>
    <row r="356" spans="1:24" s="6" customFormat="1" ht="12.75" hidden="1">
      <c r="A356" s="132"/>
      <c r="B356" s="133"/>
      <c r="C356" s="13">
        <v>2024</v>
      </c>
      <c r="D356" s="8">
        <f t="shared" ref="D356:H356" si="125">D341</f>
        <v>0</v>
      </c>
      <c r="E356" s="8">
        <f t="shared" si="125"/>
        <v>0</v>
      </c>
      <c r="F356" s="8">
        <f t="shared" si="125"/>
        <v>0</v>
      </c>
      <c r="G356" s="8">
        <f t="shared" si="125"/>
        <v>0</v>
      </c>
      <c r="H356" s="8">
        <f t="shared" si="125"/>
        <v>0</v>
      </c>
      <c r="I356" s="8">
        <f t="shared" si="124"/>
        <v>0</v>
      </c>
      <c r="J356" s="109"/>
    </row>
    <row r="357" spans="1:24" s="6" customFormat="1" ht="13.5" hidden="1" thickBot="1">
      <c r="A357" s="132"/>
      <c r="B357" s="133"/>
      <c r="C357" s="67">
        <v>2025</v>
      </c>
      <c r="D357" s="8">
        <f t="shared" ref="D357:H357" si="126">D342</f>
        <v>0</v>
      </c>
      <c r="E357" s="8">
        <f t="shared" si="126"/>
        <v>0</v>
      </c>
      <c r="F357" s="8">
        <f t="shared" si="126"/>
        <v>0</v>
      </c>
      <c r="G357" s="8">
        <f t="shared" si="126"/>
        <v>0</v>
      </c>
      <c r="H357" s="8">
        <f t="shared" si="126"/>
        <v>0</v>
      </c>
      <c r="I357" s="8">
        <f t="shared" si="124"/>
        <v>0</v>
      </c>
      <c r="J357" s="134"/>
    </row>
    <row r="358" spans="1:24" s="6" customFormat="1" ht="12.75" hidden="1">
      <c r="A358" s="130" t="s">
        <v>94</v>
      </c>
      <c r="B358" s="131"/>
      <c r="C358" s="119" t="s">
        <v>26</v>
      </c>
      <c r="D358" s="135">
        <f>D354+D355+D356+D357</f>
        <v>0</v>
      </c>
      <c r="E358" s="135">
        <f t="shared" ref="E358:I358" si="127">E354+E355+E356+E357</f>
        <v>0</v>
      </c>
      <c r="F358" s="135">
        <f t="shared" si="127"/>
        <v>0</v>
      </c>
      <c r="G358" s="135">
        <f t="shared" si="127"/>
        <v>0</v>
      </c>
      <c r="H358" s="135">
        <f t="shared" si="127"/>
        <v>0</v>
      </c>
      <c r="I358" s="135">
        <f t="shared" si="127"/>
        <v>0</v>
      </c>
      <c r="J358" s="111"/>
    </row>
    <row r="359" spans="1:24" s="6" customFormat="1" ht="12.75" hidden="1">
      <c r="A359" s="132"/>
      <c r="B359" s="133"/>
      <c r="C359" s="120"/>
      <c r="D359" s="106"/>
      <c r="E359" s="106"/>
      <c r="F359" s="106"/>
      <c r="G359" s="106"/>
      <c r="H359" s="106"/>
      <c r="I359" s="106"/>
      <c r="J359" s="109"/>
    </row>
    <row r="360" spans="1:24" s="6" customFormat="1" ht="12.75" hidden="1">
      <c r="A360" s="132"/>
      <c r="B360" s="133"/>
      <c r="C360" s="120"/>
      <c r="D360" s="106"/>
      <c r="E360" s="106"/>
      <c r="F360" s="106"/>
      <c r="G360" s="106"/>
      <c r="H360" s="106"/>
      <c r="I360" s="106"/>
      <c r="J360" s="109"/>
    </row>
    <row r="361" spans="1:24" s="6" customFormat="1" ht="13.5" hidden="1" thickBot="1">
      <c r="A361" s="132"/>
      <c r="B361" s="133"/>
      <c r="C361" s="121"/>
      <c r="D361" s="107"/>
      <c r="E361" s="107"/>
      <c r="F361" s="107"/>
      <c r="G361" s="107"/>
      <c r="H361" s="107"/>
      <c r="I361" s="107"/>
      <c r="J361" s="134"/>
    </row>
    <row r="362" spans="1:24" ht="15.75" thickBot="1">
      <c r="A362" s="198" t="s">
        <v>106</v>
      </c>
      <c r="B362" s="119"/>
      <c r="C362" s="91"/>
      <c r="D362" s="91"/>
      <c r="E362" s="91"/>
      <c r="F362" s="91"/>
      <c r="G362" s="91"/>
      <c r="H362" s="91"/>
      <c r="I362" s="91"/>
      <c r="J362" s="92"/>
    </row>
    <row r="363" spans="1:24" s="6" customFormat="1" ht="27" customHeight="1">
      <c r="A363" s="152">
        <v>1</v>
      </c>
      <c r="B363" s="138" t="s">
        <v>87</v>
      </c>
      <c r="C363" s="14">
        <v>2022</v>
      </c>
      <c r="D363" s="15">
        <f>E363+F363+G363+H363+I363</f>
        <v>508</v>
      </c>
      <c r="E363" s="15">
        <v>0</v>
      </c>
      <c r="F363" s="15">
        <v>0</v>
      </c>
      <c r="G363" s="15">
        <v>0</v>
      </c>
      <c r="H363" s="15">
        <v>508</v>
      </c>
      <c r="I363" s="15">
        <v>0</v>
      </c>
      <c r="J363" s="146" t="s">
        <v>9</v>
      </c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24" s="6" customFormat="1" ht="15" hidden="1" customHeight="1">
      <c r="A364" s="199"/>
      <c r="B364" s="139"/>
      <c r="C364" s="40"/>
      <c r="D364" s="41"/>
      <c r="E364" s="41"/>
      <c r="F364" s="41"/>
      <c r="G364" s="41"/>
      <c r="H364" s="41"/>
      <c r="I364" s="41"/>
      <c r="J364" s="147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1:24" s="6" customFormat="1" ht="15">
      <c r="A365" s="199"/>
      <c r="B365" s="139"/>
      <c r="C365" s="34">
        <v>2023</v>
      </c>
      <c r="D365" s="30">
        <f t="shared" ref="D365:D368" si="128">E365+F365+G365+H365+I365</f>
        <v>0</v>
      </c>
      <c r="E365" s="30">
        <f t="shared" ref="E365:H365" si="129">E375</f>
        <v>0</v>
      </c>
      <c r="F365" s="30">
        <f t="shared" si="129"/>
        <v>0</v>
      </c>
      <c r="G365" s="30">
        <f t="shared" si="129"/>
        <v>0</v>
      </c>
      <c r="H365" s="30">
        <f t="shared" si="129"/>
        <v>0</v>
      </c>
      <c r="I365" s="30">
        <f>I375</f>
        <v>0</v>
      </c>
      <c r="J365" s="147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1:24" s="6" customFormat="1" ht="15">
      <c r="A366" s="199"/>
      <c r="B366" s="139"/>
      <c r="C366" s="34">
        <v>2024</v>
      </c>
      <c r="D366" s="30">
        <f t="shared" si="128"/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147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1:24" s="6" customFormat="1" ht="15" hidden="1" customHeight="1">
      <c r="A367" s="199"/>
      <c r="B367" s="139"/>
      <c r="C367" s="21"/>
      <c r="D367" s="22"/>
      <c r="E367" s="22"/>
      <c r="F367" s="22"/>
      <c r="G367" s="22"/>
      <c r="H367" s="22"/>
      <c r="I367" s="22"/>
      <c r="J367" s="147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1:24" s="6" customFormat="1" ht="15.75" thickBot="1">
      <c r="A368" s="200"/>
      <c r="B368" s="140"/>
      <c r="C368" s="35">
        <v>2025</v>
      </c>
      <c r="D368" s="31">
        <f t="shared" si="128"/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147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1:24" s="6" customFormat="1" ht="15.75" hidden="1" customHeight="1" thickBot="1">
      <c r="A369" s="195">
        <v>2</v>
      </c>
      <c r="B369" s="139"/>
      <c r="C369" s="40">
        <v>2022</v>
      </c>
      <c r="D369" s="41">
        <f>E369+F369+G369+H369+I369</f>
        <v>0</v>
      </c>
      <c r="E369" s="41"/>
      <c r="F369" s="41"/>
      <c r="G369" s="41"/>
      <c r="H369" s="41"/>
      <c r="I369" s="41"/>
      <c r="J369" s="147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1:24" s="6" customFormat="1" ht="15.75" hidden="1" customHeight="1" thickBot="1">
      <c r="A370" s="196"/>
      <c r="B370" s="197"/>
      <c r="C370" s="34">
        <v>2023</v>
      </c>
      <c r="D370" s="30">
        <f>E370+F370+G370+H370+I370</f>
        <v>0</v>
      </c>
      <c r="E370" s="30"/>
      <c r="F370" s="30"/>
      <c r="G370" s="30"/>
      <c r="H370" s="30"/>
      <c r="I370" s="30"/>
      <c r="J370" s="147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1:24" s="6" customFormat="1" ht="15.75" hidden="1" customHeight="1" thickBot="1">
      <c r="A371" s="196"/>
      <c r="B371" s="197"/>
      <c r="C371" s="34">
        <v>2024</v>
      </c>
      <c r="D371" s="30">
        <f>E371+F371+G371+H371+I371</f>
        <v>0</v>
      </c>
      <c r="E371" s="30"/>
      <c r="F371" s="30"/>
      <c r="G371" s="30"/>
      <c r="H371" s="30"/>
      <c r="I371" s="30"/>
      <c r="J371" s="147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1:24" s="6" customFormat="1" ht="15.75" hidden="1" customHeight="1" thickBot="1">
      <c r="A372" s="196"/>
      <c r="B372" s="197"/>
      <c r="C372" s="21">
        <v>2025</v>
      </c>
      <c r="D372" s="22">
        <f>E372+F372+G372+H372+I372</f>
        <v>0</v>
      </c>
      <c r="E372" s="22"/>
      <c r="F372" s="22"/>
      <c r="G372" s="22"/>
      <c r="H372" s="22"/>
      <c r="I372" s="22"/>
      <c r="J372" s="147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1:24" s="6" customFormat="1" ht="27" hidden="1" customHeight="1">
      <c r="A373" s="141" t="s">
        <v>81</v>
      </c>
      <c r="B373" s="144" t="s">
        <v>80</v>
      </c>
      <c r="C373" s="14">
        <v>2022</v>
      </c>
      <c r="D373" s="15">
        <f>E373+F373+G373+H373+I373</f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47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1:24" s="6" customFormat="1" ht="15" hidden="1" customHeight="1">
      <c r="A374" s="142"/>
      <c r="B374" s="139"/>
      <c r="C374" s="40"/>
      <c r="D374" s="41"/>
      <c r="E374" s="41"/>
      <c r="F374" s="41"/>
      <c r="G374" s="41"/>
      <c r="H374" s="41"/>
      <c r="I374" s="41"/>
      <c r="J374" s="147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1:24" s="6" customFormat="1" ht="15" hidden="1">
      <c r="A375" s="142"/>
      <c r="B375" s="139"/>
      <c r="C375" s="34">
        <v>2023</v>
      </c>
      <c r="D375" s="30">
        <f>E375+F375+G375+H375+I375</f>
        <v>0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147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1:24" s="6" customFormat="1" ht="15" hidden="1">
      <c r="A376" s="142"/>
      <c r="B376" s="139"/>
      <c r="C376" s="34">
        <v>2024</v>
      </c>
      <c r="D376" s="30">
        <f t="shared" ref="D376" si="130">E376+F376+G376+H376+I376</f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147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1:24" s="6" customFormat="1" ht="15" hidden="1" customHeight="1">
      <c r="A377" s="142"/>
      <c r="B377" s="139"/>
      <c r="C377" s="21"/>
      <c r="D377" s="22"/>
      <c r="E377" s="22"/>
      <c r="F377" s="22"/>
      <c r="G377" s="22"/>
      <c r="H377" s="22"/>
      <c r="I377" s="22"/>
      <c r="J377" s="147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1:24" s="6" customFormat="1" ht="15.75" hidden="1" thickBot="1">
      <c r="A378" s="143"/>
      <c r="B378" s="145"/>
      <c r="C378" s="35">
        <v>2025</v>
      </c>
      <c r="D378" s="31">
        <f t="shared" ref="D378" si="131">E378+F378+G378+H378+I378</f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148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1:24" s="6" customFormat="1" ht="12.75">
      <c r="A379" s="130" t="s">
        <v>74</v>
      </c>
      <c r="B379" s="131"/>
      <c r="C379" s="17">
        <v>2022</v>
      </c>
      <c r="D379" s="72">
        <f t="shared" ref="D379:I379" si="132">D363</f>
        <v>508</v>
      </c>
      <c r="E379" s="72">
        <f t="shared" si="132"/>
        <v>0</v>
      </c>
      <c r="F379" s="72">
        <f t="shared" si="132"/>
        <v>0</v>
      </c>
      <c r="G379" s="72">
        <f t="shared" si="132"/>
        <v>0</v>
      </c>
      <c r="H379" s="72">
        <f t="shared" si="132"/>
        <v>508</v>
      </c>
      <c r="I379" s="72">
        <f t="shared" si="132"/>
        <v>0</v>
      </c>
      <c r="J379" s="111"/>
    </row>
    <row r="380" spans="1:24" s="6" customFormat="1" ht="12.75">
      <c r="A380" s="132"/>
      <c r="B380" s="133"/>
      <c r="C380" s="13">
        <v>2023</v>
      </c>
      <c r="D380" s="8">
        <f>D365</f>
        <v>0</v>
      </c>
      <c r="E380" s="8">
        <f t="shared" ref="E380:I382" si="133">E365</f>
        <v>0</v>
      </c>
      <c r="F380" s="8">
        <f t="shared" si="133"/>
        <v>0</v>
      </c>
      <c r="G380" s="8">
        <f t="shared" si="133"/>
        <v>0</v>
      </c>
      <c r="H380" s="8">
        <f t="shared" si="133"/>
        <v>0</v>
      </c>
      <c r="I380" s="8">
        <f t="shared" si="133"/>
        <v>0</v>
      </c>
      <c r="J380" s="109"/>
    </row>
    <row r="381" spans="1:24" s="6" customFormat="1" ht="12.75">
      <c r="A381" s="132"/>
      <c r="B381" s="133"/>
      <c r="C381" s="13">
        <v>2024</v>
      </c>
      <c r="D381" s="8">
        <f t="shared" ref="D381:G382" si="134">D366</f>
        <v>0</v>
      </c>
      <c r="E381" s="8">
        <f t="shared" si="134"/>
        <v>0</v>
      </c>
      <c r="F381" s="8">
        <f t="shared" si="134"/>
        <v>0</v>
      </c>
      <c r="G381" s="8">
        <f t="shared" si="134"/>
        <v>0</v>
      </c>
      <c r="H381" s="8">
        <f t="shared" si="133"/>
        <v>0</v>
      </c>
      <c r="I381" s="8">
        <f t="shared" ref="I381" si="135">I366</f>
        <v>0</v>
      </c>
      <c r="J381" s="109"/>
    </row>
    <row r="382" spans="1:24" s="6" customFormat="1" ht="13.5" thickBot="1">
      <c r="A382" s="132"/>
      <c r="B382" s="133"/>
      <c r="C382" s="67">
        <v>2025</v>
      </c>
      <c r="D382" s="8">
        <f t="shared" si="134"/>
        <v>0</v>
      </c>
      <c r="E382" s="8">
        <f t="shared" si="134"/>
        <v>0</v>
      </c>
      <c r="F382" s="8">
        <f t="shared" si="134"/>
        <v>0</v>
      </c>
      <c r="G382" s="8">
        <f t="shared" si="134"/>
        <v>0</v>
      </c>
      <c r="H382" s="8">
        <f t="shared" si="133"/>
        <v>0</v>
      </c>
      <c r="I382" s="8">
        <f t="shared" ref="I382" si="136">I367</f>
        <v>0</v>
      </c>
      <c r="J382" s="134"/>
    </row>
    <row r="383" spans="1:24" s="6" customFormat="1" ht="12.75">
      <c r="A383" s="130" t="s">
        <v>107</v>
      </c>
      <c r="B383" s="131"/>
      <c r="C383" s="119" t="s">
        <v>26</v>
      </c>
      <c r="D383" s="135">
        <f>D379+D380+D381+D382</f>
        <v>508</v>
      </c>
      <c r="E383" s="135">
        <f t="shared" ref="E383:I383" si="137">E379+E380+E381+E382</f>
        <v>0</v>
      </c>
      <c r="F383" s="135">
        <f t="shared" si="137"/>
        <v>0</v>
      </c>
      <c r="G383" s="135">
        <f t="shared" si="137"/>
        <v>0</v>
      </c>
      <c r="H383" s="135">
        <f t="shared" si="137"/>
        <v>508</v>
      </c>
      <c r="I383" s="135">
        <f t="shared" si="137"/>
        <v>0</v>
      </c>
      <c r="J383" s="111"/>
    </row>
    <row r="384" spans="1:24" s="6" customFormat="1" ht="12.75">
      <c r="A384" s="132"/>
      <c r="B384" s="133"/>
      <c r="C384" s="120"/>
      <c r="D384" s="106"/>
      <c r="E384" s="106"/>
      <c r="F384" s="106"/>
      <c r="G384" s="106"/>
      <c r="H384" s="106"/>
      <c r="I384" s="106"/>
      <c r="J384" s="109"/>
    </row>
    <row r="385" spans="1:24" s="6" customFormat="1" ht="12.75">
      <c r="A385" s="132"/>
      <c r="B385" s="133"/>
      <c r="C385" s="120"/>
      <c r="D385" s="106"/>
      <c r="E385" s="106"/>
      <c r="F385" s="106"/>
      <c r="G385" s="106"/>
      <c r="H385" s="106"/>
      <c r="I385" s="106"/>
      <c r="J385" s="109"/>
    </row>
    <row r="386" spans="1:24" s="6" customFormat="1" ht="13.5" thickBot="1">
      <c r="A386" s="132"/>
      <c r="B386" s="133"/>
      <c r="C386" s="121"/>
      <c r="D386" s="107"/>
      <c r="E386" s="107"/>
      <c r="F386" s="107"/>
      <c r="G386" s="107"/>
      <c r="H386" s="107"/>
      <c r="I386" s="107"/>
      <c r="J386" s="134"/>
    </row>
    <row r="387" spans="1:24" s="6" customFormat="1" ht="12.75">
      <c r="A387" s="130" t="s">
        <v>92</v>
      </c>
      <c r="B387" s="131"/>
      <c r="C387" s="17">
        <v>2022</v>
      </c>
      <c r="D387" s="72">
        <f>D379+D320+D354</f>
        <v>2757.14167</v>
      </c>
      <c r="E387" s="80">
        <f t="shared" ref="E387:G387" si="138">E379+E320+E354</f>
        <v>0</v>
      </c>
      <c r="F387" s="80">
        <f t="shared" si="138"/>
        <v>2091.7017500000002</v>
      </c>
      <c r="G387" s="80">
        <f t="shared" si="138"/>
        <v>0</v>
      </c>
      <c r="H387" s="72">
        <f>H379+H320+H354</f>
        <v>665.43992000000003</v>
      </c>
      <c r="I387" s="72">
        <f t="shared" ref="I387" si="139">I379+I320</f>
        <v>0</v>
      </c>
      <c r="J387" s="111"/>
    </row>
    <row r="388" spans="1:24" s="6" customFormat="1" ht="12.75">
      <c r="A388" s="132"/>
      <c r="B388" s="133"/>
      <c r="C388" s="13">
        <v>2023</v>
      </c>
      <c r="D388" s="8">
        <f t="shared" ref="D388:D390" si="140">D380+D321+D355</f>
        <v>0</v>
      </c>
      <c r="E388" s="8">
        <f t="shared" ref="E388" si="141">E380+E321+E355</f>
        <v>0</v>
      </c>
      <c r="F388" s="8">
        <f t="shared" ref="F388" si="142">F380+F321+F355</f>
        <v>0</v>
      </c>
      <c r="G388" s="8">
        <f t="shared" ref="G388" si="143">G380+G321+G355</f>
        <v>0</v>
      </c>
      <c r="H388" s="8">
        <f t="shared" ref="H388:H390" si="144">H380+H321+H355</f>
        <v>0</v>
      </c>
      <c r="I388" s="8">
        <f>I380+I321</f>
        <v>0</v>
      </c>
      <c r="J388" s="109"/>
    </row>
    <row r="389" spans="1:24" s="6" customFormat="1" ht="12.75">
      <c r="A389" s="132"/>
      <c r="B389" s="133"/>
      <c r="C389" s="13">
        <v>2024</v>
      </c>
      <c r="D389" s="8">
        <f t="shared" si="140"/>
        <v>0</v>
      </c>
      <c r="E389" s="8">
        <f t="shared" ref="E389" si="145">E381+E322+E356</f>
        <v>0</v>
      </c>
      <c r="F389" s="8">
        <f t="shared" ref="F389" si="146">F381+F322+F356</f>
        <v>0</v>
      </c>
      <c r="G389" s="8">
        <f t="shared" ref="G389" si="147">G381+G322+G356</f>
        <v>0</v>
      </c>
      <c r="H389" s="8">
        <f t="shared" si="144"/>
        <v>0</v>
      </c>
      <c r="I389" s="8">
        <f>I381+I322</f>
        <v>0</v>
      </c>
      <c r="J389" s="109"/>
    </row>
    <row r="390" spans="1:24" s="6" customFormat="1" ht="13.5" thickBot="1">
      <c r="A390" s="132"/>
      <c r="B390" s="133"/>
      <c r="C390" s="67">
        <v>2025</v>
      </c>
      <c r="D390" s="79">
        <f t="shared" si="140"/>
        <v>0</v>
      </c>
      <c r="E390" s="79">
        <f t="shared" ref="E390" si="148">E382+E323+E357</f>
        <v>0</v>
      </c>
      <c r="F390" s="79">
        <f t="shared" ref="F390" si="149">F382+F323+F357</f>
        <v>0</v>
      </c>
      <c r="G390" s="79">
        <f t="shared" ref="G390" si="150">G382+G323+G357</f>
        <v>0</v>
      </c>
      <c r="H390" s="79">
        <f t="shared" si="144"/>
        <v>0</v>
      </c>
      <c r="I390" s="47">
        <f>I382+I323</f>
        <v>0</v>
      </c>
      <c r="J390" s="134"/>
    </row>
    <row r="391" spans="1:24" s="6" customFormat="1" ht="12.75">
      <c r="A391" s="130" t="s">
        <v>95</v>
      </c>
      <c r="B391" s="131"/>
      <c r="C391" s="119" t="s">
        <v>26</v>
      </c>
      <c r="D391" s="135">
        <f>D387+D388+D389+D390</f>
        <v>2757.14167</v>
      </c>
      <c r="E391" s="135">
        <f t="shared" ref="E391:I391" si="151">E387+E388+E389+E390</f>
        <v>0</v>
      </c>
      <c r="F391" s="135">
        <f t="shared" si="151"/>
        <v>2091.7017500000002</v>
      </c>
      <c r="G391" s="135">
        <f t="shared" si="151"/>
        <v>0</v>
      </c>
      <c r="H391" s="135">
        <f t="shared" si="151"/>
        <v>665.43992000000003</v>
      </c>
      <c r="I391" s="135">
        <f t="shared" si="151"/>
        <v>0</v>
      </c>
      <c r="J391" s="111"/>
    </row>
    <row r="392" spans="1:24" s="6" customFormat="1" ht="12.75">
      <c r="A392" s="132"/>
      <c r="B392" s="133"/>
      <c r="C392" s="120"/>
      <c r="D392" s="106"/>
      <c r="E392" s="106"/>
      <c r="F392" s="106"/>
      <c r="G392" s="106"/>
      <c r="H392" s="106"/>
      <c r="I392" s="106"/>
      <c r="J392" s="109"/>
    </row>
    <row r="393" spans="1:24" s="6" customFormat="1" ht="12.75">
      <c r="A393" s="132"/>
      <c r="B393" s="133"/>
      <c r="C393" s="120"/>
      <c r="D393" s="106"/>
      <c r="E393" s="106"/>
      <c r="F393" s="106"/>
      <c r="G393" s="106"/>
      <c r="H393" s="106"/>
      <c r="I393" s="106"/>
      <c r="J393" s="109"/>
    </row>
    <row r="394" spans="1:24" s="6" customFormat="1" ht="13.5" thickBot="1">
      <c r="A394" s="132"/>
      <c r="B394" s="133"/>
      <c r="C394" s="121"/>
      <c r="D394" s="107"/>
      <c r="E394" s="107"/>
      <c r="F394" s="107"/>
      <c r="G394" s="107"/>
      <c r="H394" s="107"/>
      <c r="I394" s="107"/>
      <c r="J394" s="134"/>
    </row>
    <row r="395" spans="1:24" s="6" customFormat="1" ht="15">
      <c r="A395" s="163" t="s">
        <v>13</v>
      </c>
      <c r="B395" s="164"/>
      <c r="C395" s="17">
        <v>2022</v>
      </c>
      <c r="D395" s="72">
        <f>D387+D302</f>
        <v>24563.84519</v>
      </c>
      <c r="E395" s="72">
        <f t="shared" ref="E395:I395" si="152">E387+E302</f>
        <v>154.1</v>
      </c>
      <c r="F395" s="72">
        <f t="shared" si="152"/>
        <v>5512.9187500000007</v>
      </c>
      <c r="G395" s="72">
        <f t="shared" si="152"/>
        <v>4099</v>
      </c>
      <c r="H395" s="72">
        <f t="shared" si="152"/>
        <v>14783.326440000001</v>
      </c>
      <c r="I395" s="72">
        <f t="shared" si="152"/>
        <v>14.5</v>
      </c>
      <c r="J395" s="172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1:24" s="6" customFormat="1" ht="15">
      <c r="A396" s="165"/>
      <c r="B396" s="166"/>
      <c r="C396" s="13">
        <v>2023</v>
      </c>
      <c r="D396" s="8">
        <f>D388+D303</f>
        <v>22166.715749999999</v>
      </c>
      <c r="E396" s="8">
        <f t="shared" ref="E396:I398" si="153">E388+E303</f>
        <v>161.69999999999999</v>
      </c>
      <c r="F396" s="8">
        <f t="shared" si="153"/>
        <v>2943.62</v>
      </c>
      <c r="G396" s="8">
        <f t="shared" si="153"/>
        <v>777.39575000000002</v>
      </c>
      <c r="H396" s="8">
        <f t="shared" si="153"/>
        <v>18280</v>
      </c>
      <c r="I396" s="8">
        <f t="shared" si="153"/>
        <v>4</v>
      </c>
      <c r="J396" s="173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1:24" s="9" customFormat="1" ht="15">
      <c r="A397" s="165"/>
      <c r="B397" s="166"/>
      <c r="C397" s="13">
        <v>2024</v>
      </c>
      <c r="D397" s="8">
        <f>D389+D304</f>
        <v>18853.620000000003</v>
      </c>
      <c r="E397" s="8">
        <f t="shared" si="153"/>
        <v>168.6</v>
      </c>
      <c r="F397" s="8">
        <f t="shared" si="153"/>
        <v>672.22</v>
      </c>
      <c r="G397" s="8">
        <f t="shared" si="153"/>
        <v>668.7</v>
      </c>
      <c r="H397" s="8">
        <f t="shared" si="153"/>
        <v>17344.100000000002</v>
      </c>
      <c r="I397" s="8">
        <f t="shared" si="153"/>
        <v>0</v>
      </c>
      <c r="J397" s="173"/>
    </row>
    <row r="398" spans="1:24" s="9" customFormat="1" ht="15.75" thickBot="1">
      <c r="A398" s="167"/>
      <c r="B398" s="168"/>
      <c r="C398" s="19">
        <v>2025</v>
      </c>
      <c r="D398" s="70">
        <f>D390+D305</f>
        <v>18835.82</v>
      </c>
      <c r="E398" s="70">
        <f t="shared" si="153"/>
        <v>174.3</v>
      </c>
      <c r="F398" s="70">
        <f t="shared" si="153"/>
        <v>672.22</v>
      </c>
      <c r="G398" s="70">
        <f t="shared" si="153"/>
        <v>668.7</v>
      </c>
      <c r="H398" s="70">
        <f t="shared" si="153"/>
        <v>17320.599999999999</v>
      </c>
      <c r="I398" s="70">
        <f t="shared" si="153"/>
        <v>0</v>
      </c>
      <c r="J398" s="174"/>
    </row>
    <row r="399" spans="1:24" s="9" customFormat="1" ht="26.25" thickBot="1">
      <c r="A399" s="136" t="s">
        <v>72</v>
      </c>
      <c r="B399" s="137"/>
      <c r="C399" s="24" t="s">
        <v>26</v>
      </c>
      <c r="D399" s="52">
        <f>D391+D306</f>
        <v>84420.000939999998</v>
      </c>
      <c r="E399" s="52">
        <f t="shared" ref="E399:I399" si="154">E391+E306</f>
        <v>658.7</v>
      </c>
      <c r="F399" s="52">
        <f t="shared" si="154"/>
        <v>9800.9787500000002</v>
      </c>
      <c r="G399" s="52">
        <f t="shared" si="154"/>
        <v>6213.7957499999993</v>
      </c>
      <c r="H399" s="52">
        <f>H391+H306</f>
        <v>67728.026440000016</v>
      </c>
      <c r="I399" s="52">
        <f t="shared" si="154"/>
        <v>18.5</v>
      </c>
      <c r="J399" s="66"/>
    </row>
  </sheetData>
  <mergeCells count="312">
    <mergeCell ref="B348:B353"/>
    <mergeCell ref="J379:J382"/>
    <mergeCell ref="A216:A219"/>
    <mergeCell ref="B216:B219"/>
    <mergeCell ref="D306:D309"/>
    <mergeCell ref="E306:E309"/>
    <mergeCell ref="F306:F309"/>
    <mergeCell ref="G306:G309"/>
    <mergeCell ref="H306:H309"/>
    <mergeCell ref="I306:I309"/>
    <mergeCell ref="A306:B309"/>
    <mergeCell ref="A285:J285"/>
    <mergeCell ref="A224:A227"/>
    <mergeCell ref="B224:B227"/>
    <mergeCell ref="A248:A251"/>
    <mergeCell ref="B248:B251"/>
    <mergeCell ref="A236:A239"/>
    <mergeCell ref="B236:B239"/>
    <mergeCell ref="A240:A243"/>
    <mergeCell ref="B240:B243"/>
    <mergeCell ref="A260:B263"/>
    <mergeCell ref="J260:J263"/>
    <mergeCell ref="A264:B267"/>
    <mergeCell ref="C264:C267"/>
    <mergeCell ref="A39:J39"/>
    <mergeCell ref="A40:A43"/>
    <mergeCell ref="B40:B43"/>
    <mergeCell ref="J40:J55"/>
    <mergeCell ref="A44:A47"/>
    <mergeCell ref="B44:B47"/>
    <mergeCell ref="A52:A55"/>
    <mergeCell ref="B52:B55"/>
    <mergeCell ref="A48:A51"/>
    <mergeCell ref="J56:J59"/>
    <mergeCell ref="A60:B63"/>
    <mergeCell ref="C60:C63"/>
    <mergeCell ref="D60:D63"/>
    <mergeCell ref="E60:E63"/>
    <mergeCell ref="F60:F63"/>
    <mergeCell ref="G60:G63"/>
    <mergeCell ref="H60:H63"/>
    <mergeCell ref="I60:I63"/>
    <mergeCell ref="J60:J63"/>
    <mergeCell ref="A56:B59"/>
    <mergeCell ref="B2:J3"/>
    <mergeCell ref="D5:I5"/>
    <mergeCell ref="J5:J7"/>
    <mergeCell ref="D6:D7"/>
    <mergeCell ref="E6:I6"/>
    <mergeCell ref="B5:B7"/>
    <mergeCell ref="C5:C7"/>
    <mergeCell ref="A5:A7"/>
    <mergeCell ref="A9:J9"/>
    <mergeCell ref="A10:J10"/>
    <mergeCell ref="D35:D38"/>
    <mergeCell ref="E35:E38"/>
    <mergeCell ref="F35:F38"/>
    <mergeCell ref="G35:G38"/>
    <mergeCell ref="A19:A22"/>
    <mergeCell ref="B19:B22"/>
    <mergeCell ref="A31:B34"/>
    <mergeCell ref="J31:J34"/>
    <mergeCell ref="H35:H38"/>
    <mergeCell ref="I35:I38"/>
    <mergeCell ref="J11:J30"/>
    <mergeCell ref="A11:A14"/>
    <mergeCell ref="A27:A30"/>
    <mergeCell ref="A23:A26"/>
    <mergeCell ref="B23:B26"/>
    <mergeCell ref="B11:B14"/>
    <mergeCell ref="B27:B30"/>
    <mergeCell ref="A15:A18"/>
    <mergeCell ref="B15:B18"/>
    <mergeCell ref="C35:C38"/>
    <mergeCell ref="H1:J1"/>
    <mergeCell ref="A64:J64"/>
    <mergeCell ref="A65:A68"/>
    <mergeCell ref="B65:B68"/>
    <mergeCell ref="J65:J96"/>
    <mergeCell ref="A73:A76"/>
    <mergeCell ref="A395:B398"/>
    <mergeCell ref="J35:J38"/>
    <mergeCell ref="J325:J328"/>
    <mergeCell ref="J395:J398"/>
    <mergeCell ref="B290:B293"/>
    <mergeCell ref="A290:A293"/>
    <mergeCell ref="A329:A332"/>
    <mergeCell ref="B329:B332"/>
    <mergeCell ref="A333:B336"/>
    <mergeCell ref="J333:J336"/>
    <mergeCell ref="J329:J332"/>
    <mergeCell ref="A324:J324"/>
    <mergeCell ref="A325:A328"/>
    <mergeCell ref="B325:B328"/>
    <mergeCell ref="A320:B323"/>
    <mergeCell ref="J320:J323"/>
    <mergeCell ref="A35:B38"/>
    <mergeCell ref="A286:A289"/>
    <mergeCell ref="A69:A72"/>
    <mergeCell ref="B69:B72"/>
    <mergeCell ref="A97:B100"/>
    <mergeCell ref="J97:J100"/>
    <mergeCell ref="A101:B104"/>
    <mergeCell ref="C101:C104"/>
    <mergeCell ref="D101:D104"/>
    <mergeCell ref="E101:E104"/>
    <mergeCell ref="F101:F104"/>
    <mergeCell ref="G101:G104"/>
    <mergeCell ref="H101:H104"/>
    <mergeCell ref="I101:I104"/>
    <mergeCell ref="J101:J104"/>
    <mergeCell ref="B73:B76"/>
    <mergeCell ref="A77:A80"/>
    <mergeCell ref="B77:B80"/>
    <mergeCell ref="A93:A96"/>
    <mergeCell ref="B93:B96"/>
    <mergeCell ref="A81:A84"/>
    <mergeCell ref="B81:B84"/>
    <mergeCell ref="A85:A88"/>
    <mergeCell ref="B85:B88"/>
    <mergeCell ref="A89:A92"/>
    <mergeCell ref="B89:B92"/>
    <mergeCell ref="A105:J105"/>
    <mergeCell ref="A106:A109"/>
    <mergeCell ref="B106:B109"/>
    <mergeCell ref="J106:J133"/>
    <mergeCell ref="A114:A117"/>
    <mergeCell ref="B114:B117"/>
    <mergeCell ref="A122:A125"/>
    <mergeCell ref="B122:B125"/>
    <mergeCell ref="A130:A133"/>
    <mergeCell ref="B130:B133"/>
    <mergeCell ref="A126:A129"/>
    <mergeCell ref="B126:B129"/>
    <mergeCell ref="A110:A113"/>
    <mergeCell ref="B110:B113"/>
    <mergeCell ref="A118:A121"/>
    <mergeCell ref="B118:B121"/>
    <mergeCell ref="A134:B137"/>
    <mergeCell ref="J134:J137"/>
    <mergeCell ref="A138:B141"/>
    <mergeCell ref="C138:C141"/>
    <mergeCell ref="D138:D141"/>
    <mergeCell ref="E138:E141"/>
    <mergeCell ref="F138:F141"/>
    <mergeCell ref="G138:G141"/>
    <mergeCell ref="H138:H141"/>
    <mergeCell ref="I138:I141"/>
    <mergeCell ref="J138:J141"/>
    <mergeCell ref="A142:J142"/>
    <mergeCell ref="A143:A146"/>
    <mergeCell ref="B143:B146"/>
    <mergeCell ref="J143:J178"/>
    <mergeCell ref="A159:A162"/>
    <mergeCell ref="B159:B162"/>
    <mergeCell ref="A163:A166"/>
    <mergeCell ref="B163:B166"/>
    <mergeCell ref="A171:A174"/>
    <mergeCell ref="B171:B174"/>
    <mergeCell ref="A175:A178"/>
    <mergeCell ref="B175:B178"/>
    <mergeCell ref="A155:A158"/>
    <mergeCell ref="B155:B158"/>
    <mergeCell ref="B147:B150"/>
    <mergeCell ref="A147:A150"/>
    <mergeCell ref="A167:A170"/>
    <mergeCell ref="B167:B170"/>
    <mergeCell ref="A151:A154"/>
    <mergeCell ref="B151:B154"/>
    <mergeCell ref="A179:B182"/>
    <mergeCell ref="J179:J182"/>
    <mergeCell ref="A183:B186"/>
    <mergeCell ref="C183:C186"/>
    <mergeCell ref="D183:D186"/>
    <mergeCell ref="E183:E186"/>
    <mergeCell ref="F183:F186"/>
    <mergeCell ref="G183:G186"/>
    <mergeCell ref="H183:H186"/>
    <mergeCell ref="I183:I186"/>
    <mergeCell ref="J183:J186"/>
    <mergeCell ref="A187:J187"/>
    <mergeCell ref="A188:A191"/>
    <mergeCell ref="B188:B191"/>
    <mergeCell ref="J188:J259"/>
    <mergeCell ref="A192:A195"/>
    <mergeCell ref="B192:B195"/>
    <mergeCell ref="A196:A199"/>
    <mergeCell ref="B196:B199"/>
    <mergeCell ref="A200:A203"/>
    <mergeCell ref="B200:B203"/>
    <mergeCell ref="A204:A207"/>
    <mergeCell ref="B204:B207"/>
    <mergeCell ref="A208:A211"/>
    <mergeCell ref="B208:B211"/>
    <mergeCell ref="A256:A259"/>
    <mergeCell ref="B256:B259"/>
    <mergeCell ref="A220:A223"/>
    <mergeCell ref="B220:B223"/>
    <mergeCell ref="A228:A231"/>
    <mergeCell ref="B228:B231"/>
    <mergeCell ref="A232:A235"/>
    <mergeCell ref="B232:B235"/>
    <mergeCell ref="A244:A247"/>
    <mergeCell ref="B244:B247"/>
    <mergeCell ref="A354:B357"/>
    <mergeCell ref="J354:J357"/>
    <mergeCell ref="A358:B361"/>
    <mergeCell ref="F298:F301"/>
    <mergeCell ref="G298:G301"/>
    <mergeCell ref="H298:H301"/>
    <mergeCell ref="J316:J319"/>
    <mergeCell ref="B269:B272"/>
    <mergeCell ref="J269:J276"/>
    <mergeCell ref="A273:A276"/>
    <mergeCell ref="B273:B276"/>
    <mergeCell ref="A277:B280"/>
    <mergeCell ref="J277:J280"/>
    <mergeCell ref="A281:B284"/>
    <mergeCell ref="J306:J309"/>
    <mergeCell ref="H333:H336"/>
    <mergeCell ref="I333:I336"/>
    <mergeCell ref="A337:J337"/>
    <mergeCell ref="A338:A343"/>
    <mergeCell ref="B338:B343"/>
    <mergeCell ref="J338:J353"/>
    <mergeCell ref="A344:A347"/>
    <mergeCell ref="B344:B347"/>
    <mergeCell ref="A348:A353"/>
    <mergeCell ref="A399:B399"/>
    <mergeCell ref="C333:C336"/>
    <mergeCell ref="D333:D336"/>
    <mergeCell ref="E333:E336"/>
    <mergeCell ref="F333:F336"/>
    <mergeCell ref="G333:G336"/>
    <mergeCell ref="I358:I361"/>
    <mergeCell ref="J358:J361"/>
    <mergeCell ref="C391:C394"/>
    <mergeCell ref="D391:D394"/>
    <mergeCell ref="E391:E394"/>
    <mergeCell ref="F391:F394"/>
    <mergeCell ref="G391:G394"/>
    <mergeCell ref="H391:H394"/>
    <mergeCell ref="I391:I394"/>
    <mergeCell ref="A391:B394"/>
    <mergeCell ref="J391:J394"/>
    <mergeCell ref="A383:B386"/>
    <mergeCell ref="J383:J386"/>
    <mergeCell ref="B363:B368"/>
    <mergeCell ref="A373:A378"/>
    <mergeCell ref="B373:B378"/>
    <mergeCell ref="J363:J378"/>
    <mergeCell ref="A379:B382"/>
    <mergeCell ref="A387:B390"/>
    <mergeCell ref="J387:J390"/>
    <mergeCell ref="C383:C386"/>
    <mergeCell ref="D383:D386"/>
    <mergeCell ref="E383:E386"/>
    <mergeCell ref="F383:F386"/>
    <mergeCell ref="G383:G386"/>
    <mergeCell ref="C358:C361"/>
    <mergeCell ref="D358:D361"/>
    <mergeCell ref="E358:E361"/>
    <mergeCell ref="F358:F361"/>
    <mergeCell ref="G358:G361"/>
    <mergeCell ref="H358:H361"/>
    <mergeCell ref="H383:H386"/>
    <mergeCell ref="I383:I386"/>
    <mergeCell ref="A369:A372"/>
    <mergeCell ref="B369:B372"/>
    <mergeCell ref="A362:J362"/>
    <mergeCell ref="A363:A368"/>
    <mergeCell ref="C281:C284"/>
    <mergeCell ref="D281:D284"/>
    <mergeCell ref="E281:E284"/>
    <mergeCell ref="F281:F284"/>
    <mergeCell ref="G281:G284"/>
    <mergeCell ref="H281:H284"/>
    <mergeCell ref="I281:I284"/>
    <mergeCell ref="J281:J284"/>
    <mergeCell ref="A212:A215"/>
    <mergeCell ref="B212:B215"/>
    <mergeCell ref="A268:J268"/>
    <mergeCell ref="A269:A272"/>
    <mergeCell ref="F264:F267"/>
    <mergeCell ref="G264:G267"/>
    <mergeCell ref="H264:H267"/>
    <mergeCell ref="I264:I267"/>
    <mergeCell ref="J264:J267"/>
    <mergeCell ref="A252:A255"/>
    <mergeCell ref="B252:B255"/>
    <mergeCell ref="D264:D267"/>
    <mergeCell ref="E264:E267"/>
    <mergeCell ref="J286:J293"/>
    <mergeCell ref="A310:J310"/>
    <mergeCell ref="A311:J311"/>
    <mergeCell ref="A312:A315"/>
    <mergeCell ref="B312:B315"/>
    <mergeCell ref="J312:J315"/>
    <mergeCell ref="A316:A319"/>
    <mergeCell ref="B316:B319"/>
    <mergeCell ref="I298:I301"/>
    <mergeCell ref="J298:J301"/>
    <mergeCell ref="J294:J297"/>
    <mergeCell ref="A294:B297"/>
    <mergeCell ref="B286:B289"/>
    <mergeCell ref="A302:B305"/>
    <mergeCell ref="J302:J305"/>
    <mergeCell ref="C306:C309"/>
    <mergeCell ref="A298:B301"/>
    <mergeCell ref="C298:C301"/>
    <mergeCell ref="D298:D301"/>
    <mergeCell ref="E298:E301"/>
  </mergeCells>
  <pageMargins left="0.70866141732283472" right="0.31496062992125984" top="0.74803149606299213" bottom="0.15748031496062992" header="0.31496062992125984" footer="0.31496062992125984"/>
  <pageSetup paperSize="9" scale="70" fitToHeight="0" orientation="portrait" r:id="rId1"/>
  <rowBreaks count="2" manualBreakCount="2">
    <brk id="113" max="9" man="1"/>
    <brk id="2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C25" sqref="C25:D27"/>
    </sheetView>
  </sheetViews>
  <sheetFormatPr defaultRowHeight="15"/>
  <cols>
    <col min="7" max="20" width="8.85546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204" t="s">
        <v>11</v>
      </c>
      <c r="D25" s="205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132"/>
      <c r="D26" s="133"/>
      <c r="E26" s="4"/>
    </row>
    <row r="27" spans="3:20">
      <c r="C27" s="206"/>
      <c r="D27" s="207"/>
      <c r="E27" s="4"/>
    </row>
    <row r="28" spans="3:20">
      <c r="E28" s="4"/>
    </row>
    <row r="29" spans="3:20">
      <c r="E29" s="4"/>
    </row>
    <row r="30" spans="3:20" ht="72.75">
      <c r="E30" s="7" t="s">
        <v>9</v>
      </c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7:20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7:20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2023-05-29T05:40:35Z</dcterms:modified>
</cp:coreProperties>
</file>