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9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<sst xmlns="http://schemas.openxmlformats.org/spreadsheetml/2006/main" count="150" uniqueCount="130">
  <si>
    <t>Форма №1</t>
  </si>
  <si>
    <t>Заказчик     МУЗ  Сланцевская  ЦРБ</t>
  </si>
  <si>
    <t>Администрация Муниципального образования</t>
  </si>
  <si>
    <t>Гостицкое сельское поселение Сланцевского муниципального района Ленинградской области.</t>
  </si>
  <si>
    <t xml:space="preserve">       ( наименование  организации)</t>
  </si>
  <si>
    <t>"Утвержден"  "____" ____________________ 200        г.</t>
  </si>
  <si>
    <t>Сводный сметный  расчет  в  сумме</t>
  </si>
  <si>
    <t>тыс. рублей</t>
  </si>
  <si>
    <t>В том числе возвратных сумм</t>
  </si>
  <si>
    <t>_______________________________________________________________          " ____ " ___________________  200   г.</t>
  </si>
  <si>
    <t>(ссылка на документ об утверждении)</t>
  </si>
  <si>
    <t>СВОДНЫЙ  СМЕТНЫЙ  РАСЧЕТ  СТОИМОСТИ  КАПИТАЛЬНОГО  РЕМОНТА</t>
  </si>
  <si>
    <t>Реконструкция очистных сооружений канализационного коллектора и двух канализационных насосных станций,Ленинградская обл.Сланцевский р-н д.Гостицы.</t>
  </si>
  <si>
    <t>Гостицы</t>
  </si>
  <si>
    <t>Составлен в ценах по состоянию на  июнь 2010 г.</t>
  </si>
  <si>
    <t>нию на 3 кв. 2013 г.</t>
  </si>
  <si>
    <t>№</t>
  </si>
  <si>
    <t>номера сметных</t>
  </si>
  <si>
    <t xml:space="preserve">                         Сметная стоимость, тыс.руб.</t>
  </si>
  <si>
    <t>Сметная стоимость, тыс.руб.</t>
  </si>
  <si>
    <t>Общая сметная</t>
  </si>
  <si>
    <t>п.п.</t>
  </si>
  <si>
    <t>расчетов и смет</t>
  </si>
  <si>
    <t>Наименование глав, объектов, работ и затрат</t>
  </si>
  <si>
    <t>строительных</t>
  </si>
  <si>
    <t>монтажных</t>
  </si>
  <si>
    <t>оборудо-</t>
  </si>
  <si>
    <t>прочих</t>
  </si>
  <si>
    <t>стоимость</t>
  </si>
  <si>
    <t>работ</t>
  </si>
  <si>
    <t>вания</t>
  </si>
  <si>
    <t>затрат</t>
  </si>
  <si>
    <t>тыс. руб.</t>
  </si>
  <si>
    <r>
      <t xml:space="preserve">Глава 1 </t>
    </r>
    <r>
      <rPr>
        <sz val="10"/>
        <rFont val="Arial"/>
        <family val="2"/>
      </rPr>
      <t>Подготовка территории</t>
    </r>
  </si>
  <si>
    <t>Расчет № 1</t>
  </si>
  <si>
    <t>Подготовка территории</t>
  </si>
  <si>
    <t>Локальная смета № 01-01-01</t>
  </si>
  <si>
    <t>Подготовительные работы</t>
  </si>
  <si>
    <t>Итого по главе 1</t>
  </si>
  <si>
    <r>
      <t xml:space="preserve">Глава 2. </t>
    </r>
    <r>
      <rPr>
        <u val="single"/>
        <sz val="10"/>
        <rFont val="Arial"/>
        <family val="2"/>
      </rPr>
      <t>Основные объекты строительства</t>
    </r>
  </si>
  <si>
    <t>Объектная смета №02-01</t>
  </si>
  <si>
    <t>Станция биологической очистки</t>
  </si>
  <si>
    <t>Объектная смета №02-02</t>
  </si>
  <si>
    <t>Внутриплощадочные сети  канализации и водопровода</t>
  </si>
  <si>
    <t>Объектная смета №02-03</t>
  </si>
  <si>
    <t>Канализационная насосная станция</t>
  </si>
  <si>
    <t>Итого по главе 2</t>
  </si>
  <si>
    <t>Итого по главам 1-2</t>
  </si>
  <si>
    <r>
      <t xml:space="preserve">Глава 4. </t>
    </r>
    <r>
      <rPr>
        <u val="single"/>
        <sz val="10"/>
        <rFont val="Arial"/>
        <family val="2"/>
      </rPr>
      <t>Объекты энергетического хозяйства</t>
    </r>
  </si>
  <si>
    <t>Объектная смета № 04-01</t>
  </si>
  <si>
    <t>Электромонтажные работы наружные</t>
  </si>
  <si>
    <t>Итого по главе4</t>
  </si>
  <si>
    <t>Итого по главам 1-4</t>
  </si>
  <si>
    <r>
      <t xml:space="preserve">Глава 7. </t>
    </r>
    <r>
      <rPr>
        <u val="single"/>
        <sz val="10"/>
        <rFont val="Arial"/>
        <family val="2"/>
      </rPr>
      <t>Благоустройство и озеленение территории</t>
    </r>
  </si>
  <si>
    <t>Объектная смета №07-01</t>
  </si>
  <si>
    <t>Благоустройство</t>
  </si>
  <si>
    <t>Итого по главе 7</t>
  </si>
  <si>
    <t>Итого по главам 1-7</t>
  </si>
  <si>
    <r>
      <t xml:space="preserve">Глава 8. </t>
    </r>
    <r>
      <rPr>
        <u val="single"/>
        <sz val="10"/>
        <rFont val="Arial"/>
        <family val="2"/>
      </rPr>
      <t xml:space="preserve">Временные  здания и сооружения </t>
    </r>
  </si>
  <si>
    <t>ГСНр  81-05-01-2001</t>
  </si>
  <si>
    <t>Временные здания и сооружения -3,8%*0,8=3,04%</t>
  </si>
  <si>
    <t xml:space="preserve"> п.5,7</t>
  </si>
  <si>
    <t>Итого по главе 8</t>
  </si>
  <si>
    <t>Итого по главам 1-8</t>
  </si>
  <si>
    <r>
      <t xml:space="preserve">Глава 9. </t>
    </r>
    <r>
      <rPr>
        <u val="single"/>
        <sz val="10"/>
        <rFont val="Arial"/>
        <family val="2"/>
      </rPr>
      <t xml:space="preserve">Прочие работы и  затраты </t>
    </r>
  </si>
  <si>
    <t xml:space="preserve">оплата за негативное воздействие на окружающую </t>
  </si>
  <si>
    <t>Среду 35048,57/1,18</t>
  </si>
  <si>
    <t>Дог.№ ОД-10244-12/11555-Э</t>
  </si>
  <si>
    <t>Технологическое присоединение к электрическим сетям</t>
  </si>
  <si>
    <t>от17.07.2012 доп.</t>
  </si>
  <si>
    <t>ГСН-81-05-02-2001 п.13.7</t>
  </si>
  <si>
    <t>Производство работ в зимнее время — 2,6%</t>
  </si>
  <si>
    <t>Справка ТБО</t>
  </si>
  <si>
    <t>Затраты связанные с утилизацией строительного мусора</t>
  </si>
  <si>
    <t>169,49 руб./м3 НДС 169,49*2107тн</t>
  </si>
  <si>
    <t>Итого по главе 9</t>
  </si>
  <si>
    <t>Итого по главам 1-9</t>
  </si>
  <si>
    <r>
      <t>Глава 10.</t>
    </r>
    <r>
      <rPr>
        <u val="single"/>
        <sz val="10"/>
        <rFont val="Arial"/>
        <family val="2"/>
      </rPr>
      <t xml:space="preserve"> Содержание службы заказчика-застройщика </t>
    </r>
  </si>
  <si>
    <t>технического надзора</t>
  </si>
  <si>
    <t>Приказ №468 от 21.06.2010</t>
  </si>
  <si>
    <t>Строительный контроль 2,14%</t>
  </si>
  <si>
    <t>Итого по главе 10</t>
  </si>
  <si>
    <t>Итого по главам 1-10</t>
  </si>
  <si>
    <r>
      <t>Глава 12</t>
    </r>
    <r>
      <rPr>
        <u val="single"/>
        <sz val="10"/>
        <rFont val="Arial Cyr"/>
        <family val="2"/>
      </rPr>
      <t xml:space="preserve">. Проектные и изыскательские работы </t>
    </r>
  </si>
  <si>
    <t>Дог.№ 014530000271100000/</t>
  </si>
  <si>
    <t>Проектные работы</t>
  </si>
  <si>
    <t>муниц. Контракт № 798 от</t>
  </si>
  <si>
    <t>Проведение экспертизы</t>
  </si>
  <si>
    <t>30.06.2012 г.</t>
  </si>
  <si>
    <t>Итого по главе 12</t>
  </si>
  <si>
    <t>Итого по главам 1-12</t>
  </si>
  <si>
    <t xml:space="preserve">Непредвиденные затраты </t>
  </si>
  <si>
    <t>МДС 81-35.2004</t>
  </si>
  <si>
    <t xml:space="preserve">Резерв средств на непредвиденные  затраты 1% </t>
  </si>
  <si>
    <t>ИТОГО</t>
  </si>
  <si>
    <t>НДС 18%</t>
  </si>
  <si>
    <t>Итого по расчету</t>
  </si>
  <si>
    <t>С Дефлятором</t>
  </si>
  <si>
    <t>2014г</t>
  </si>
  <si>
    <t>2015г</t>
  </si>
  <si>
    <t>СВОДНЫЙ  СМЕТНЫЙ  РАСЧЕТ  СТОИМОСТИ  СТРОИТЕЛЬСТВА</t>
  </si>
  <si>
    <t xml:space="preserve">  вентиляционных  скважин  95'   и  201  на  шахте  "Ленинградская"</t>
  </si>
  <si>
    <t>Составлена в ценах по состоянию на  01.10.2003 г.</t>
  </si>
  <si>
    <t>№ смет</t>
  </si>
  <si>
    <t>и расчетов</t>
  </si>
  <si>
    <t>оборудования</t>
  </si>
  <si>
    <t>Глава 2. Основные объекты строительства</t>
  </si>
  <si>
    <t>1.</t>
  </si>
  <si>
    <t xml:space="preserve">Объектная </t>
  </si>
  <si>
    <t xml:space="preserve">Строительство    вентиляционных  </t>
  </si>
  <si>
    <t>смета № 61-2003</t>
  </si>
  <si>
    <t>скважин  95'  и  201</t>
  </si>
  <si>
    <t>-</t>
  </si>
  <si>
    <t>2.</t>
  </si>
  <si>
    <t xml:space="preserve">ГСН </t>
  </si>
  <si>
    <t xml:space="preserve">Глава 8. Временные  здания и сооружения </t>
  </si>
  <si>
    <t>81-05-01-2001</t>
  </si>
  <si>
    <t>В  т.ч. возврат - 15%</t>
  </si>
  <si>
    <t>ИТОГО  ПО ГЛАВАМ  2 - 8</t>
  </si>
  <si>
    <t xml:space="preserve">Глава 9. Прочие работы и  затраты </t>
  </si>
  <si>
    <t>3.</t>
  </si>
  <si>
    <t>81-05-02-2001</t>
  </si>
  <si>
    <t>Удорожание  работ  в  зимнее  время - 3,5 %</t>
  </si>
  <si>
    <t>ИТОГО  ПО ГЛАВАМ  2 - 9</t>
  </si>
  <si>
    <t>4.</t>
  </si>
  <si>
    <t>МДС 81-4.99</t>
  </si>
  <si>
    <t xml:space="preserve">Резерв средств на непредвиденные  работы </t>
  </si>
  <si>
    <t>и  затраты  -  3%</t>
  </si>
  <si>
    <t>Средства на покрытие  НДС - 20 %</t>
  </si>
  <si>
    <t>ВСЕГО ПО СВОДНОМУ СМЕТНОМУ РАСЧЕТУ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</si>
</sst>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00"/>
  </numFmts>
  <fonts count="49">
    <font>
      <sz val="10"/>
      <name val="Arial Cyr"/>
      <family val="2"/>
    </font>
    <font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Arial Cyr"/>
      <family val="2"/>
    </font>
    <font>
      <sz val="6"/>
      <name val="Arial"/>
      <family val="2"/>
    </font>
    <font>
      <sz val="6"/>
      <name val="Arial Cyr"/>
      <family val="2"/>
    </font>
    <font>
      <b/>
      <u val="single"/>
      <sz val="10"/>
      <name val="Arial"/>
      <family val="2"/>
    </font>
    <font>
      <sz val="10"/>
      <color indexed="10"/>
      <name val="Arial Cyr"/>
      <family val="2"/>
    </font>
    <font>
      <b/>
      <u val="single"/>
      <sz val="10"/>
      <name val="Arial Cyr"/>
      <family val="2"/>
    </font>
    <font>
      <u val="single"/>
      <sz val="10"/>
      <name val="Arial Cyr"/>
      <family val="2"/>
    </font>
    <font>
      <b/>
      <sz val="10"/>
      <name val="Arial Cyr"/>
      <family val="2"/>
    </font>
    <font>
      <b/>
      <sz val="12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9" xfId="0" applyFont="1" applyBorder="1" applyAlignment="1">
      <alignment horizontal="right"/>
    </xf>
    <xf numFmtId="0" fontId="1" fillId="0" borderId="20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1" xfId="0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0" fontId="0" fillId="0" borderId="23" xfId="0" applyFill="1" applyBorder="1" applyAlignment="1">
      <alignment/>
    </xf>
    <xf numFmtId="0" fontId="4" fillId="0" borderId="24" xfId="0" applyFont="1" applyBorder="1" applyAlignment="1">
      <alignment/>
    </xf>
    <xf numFmtId="0" fontId="1" fillId="0" borderId="23" xfId="0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0" fillId="0" borderId="20" xfId="0" applyBorder="1" applyAlignment="1">
      <alignment/>
    </xf>
    <xf numFmtId="0" fontId="8" fillId="0" borderId="21" xfId="0" applyFont="1" applyBorder="1" applyAlignment="1">
      <alignment horizontal="left"/>
    </xf>
    <xf numFmtId="0" fontId="1" fillId="0" borderId="22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center"/>
    </xf>
    <xf numFmtId="0" fontId="1" fillId="0" borderId="21" xfId="0" applyFont="1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/>
    </xf>
    <xf numFmtId="0" fontId="1" fillId="0" borderId="23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4" xfId="0" applyFont="1" applyBorder="1" applyAlignment="1">
      <alignment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1" fillId="0" borderId="12" xfId="0" applyFont="1" applyBorder="1" applyAlignment="1">
      <alignment/>
    </xf>
    <xf numFmtId="0" fontId="8" fillId="0" borderId="21" xfId="0" applyFont="1" applyBorder="1" applyAlignment="1">
      <alignment/>
    </xf>
    <xf numFmtId="0" fontId="1" fillId="0" borderId="0" xfId="0" applyFont="1" applyBorder="1" applyAlignment="1">
      <alignment horizontal="center"/>
    </xf>
    <xf numFmtId="164" fontId="1" fillId="0" borderId="21" xfId="0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24" xfId="0" applyBorder="1" applyAlignment="1">
      <alignment/>
    </xf>
    <xf numFmtId="0" fontId="1" fillId="0" borderId="23" xfId="0" applyFont="1" applyFill="1" applyBorder="1" applyAlignment="1">
      <alignment horizontal="center"/>
    </xf>
    <xf numFmtId="165" fontId="1" fillId="0" borderId="24" xfId="0" applyNumberFormat="1" applyFont="1" applyBorder="1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22" xfId="0" applyBorder="1" applyAlignment="1">
      <alignment/>
    </xf>
    <xf numFmtId="0" fontId="0" fillId="0" borderId="0" xfId="0" applyFont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0" fontId="9" fillId="0" borderId="22" xfId="0" applyFont="1" applyBorder="1" applyAlignment="1">
      <alignment/>
    </xf>
    <xf numFmtId="0" fontId="1" fillId="0" borderId="22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Font="1" applyBorder="1" applyAlignment="1">
      <alignment/>
    </xf>
    <xf numFmtId="0" fontId="10" fillId="0" borderId="21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center"/>
    </xf>
    <xf numFmtId="1" fontId="0" fillId="0" borderId="21" xfId="0" applyNumberFormat="1" applyBorder="1" applyAlignment="1">
      <alignment/>
    </xf>
    <xf numFmtId="165" fontId="0" fillId="0" borderId="21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11" xfId="0" applyBorder="1" applyAlignment="1">
      <alignment/>
    </xf>
    <xf numFmtId="0" fontId="4" fillId="0" borderId="26" xfId="0" applyFont="1" applyBorder="1" applyAlignment="1">
      <alignment horizontal="left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6" xfId="0" applyFont="1" applyBorder="1" applyAlignment="1">
      <alignment horizontal="left"/>
    </xf>
    <xf numFmtId="0" fontId="0" fillId="0" borderId="29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1" xfId="0" applyFont="1" applyBorder="1" applyAlignment="1">
      <alignment horizontal="left"/>
    </xf>
    <xf numFmtId="0" fontId="12" fillId="0" borderId="21" xfId="0" applyFont="1" applyBorder="1" applyAlignment="1">
      <alignment/>
    </xf>
    <xf numFmtId="0" fontId="0" fillId="0" borderId="21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165" fontId="0" fillId="0" borderId="21" xfId="0" applyNumberForma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0" xfId="0" applyNumberFormat="1" applyAlignment="1">
      <alignment/>
    </xf>
    <xf numFmtId="0" fontId="12" fillId="0" borderId="21" xfId="0" applyFont="1" applyFill="1" applyBorder="1" applyAlignment="1">
      <alignment/>
    </xf>
    <xf numFmtId="0" fontId="1" fillId="0" borderId="3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3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8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3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10" fontId="1" fillId="0" borderId="21" xfId="0" applyNumberFormat="1" applyFont="1" applyBorder="1" applyAlignment="1">
      <alignment/>
    </xf>
    <xf numFmtId="0" fontId="1" fillId="0" borderId="26" xfId="0" applyFont="1" applyBorder="1" applyAlignment="1">
      <alignment/>
    </xf>
    <xf numFmtId="0" fontId="0" fillId="0" borderId="2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9"/>
  <sheetViews>
    <sheetView tabSelected="1" zoomScalePageLayoutView="0" workbookViewId="0" topLeftCell="A1">
      <selection activeCell="C82" sqref="C82"/>
    </sheetView>
  </sheetViews>
  <sheetFormatPr defaultColWidth="9.00390625" defaultRowHeight="12.75"/>
  <cols>
    <col min="1" max="1" width="8.125" style="0" customWidth="1"/>
    <col min="2" max="2" width="25.375" style="0" customWidth="1"/>
    <col min="3" max="3" width="48.875" style="0" customWidth="1"/>
    <col min="4" max="4" width="12.25390625" style="0" customWidth="1"/>
    <col min="5" max="5" width="10.625" style="0" customWidth="1"/>
    <col min="6" max="6" width="9.25390625" style="0" customWidth="1"/>
    <col min="7" max="7" width="8.375" style="0" customWidth="1"/>
    <col min="8" max="8" width="14.375" style="0" customWidth="1"/>
    <col min="10" max="10" width="11.75390625" style="0" customWidth="1"/>
  </cols>
  <sheetData>
    <row r="1" spans="1:7" ht="12.75">
      <c r="A1" s="1"/>
      <c r="B1" s="1"/>
      <c r="C1" s="1"/>
      <c r="D1" s="1"/>
      <c r="E1" s="1"/>
      <c r="F1" s="1"/>
      <c r="G1" s="1"/>
    </row>
    <row r="2" spans="1:8" ht="12.75">
      <c r="A2" s="1"/>
      <c r="B2" s="1"/>
      <c r="C2" s="1"/>
      <c r="D2" s="1"/>
      <c r="E2" s="1"/>
      <c r="F2" s="1"/>
      <c r="G2" s="1"/>
      <c r="H2" s="1" t="s">
        <v>0</v>
      </c>
    </row>
    <row r="3" spans="1:8" ht="12.75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4" spans="1:8" ht="12.75">
      <c r="A4" s="2"/>
      <c r="B4" s="4" t="s">
        <v>4</v>
      </c>
      <c r="D4" s="2"/>
      <c r="E4" s="2"/>
      <c r="F4" s="2"/>
      <c r="G4" s="2"/>
      <c r="H4" s="2"/>
    </row>
    <row r="5" spans="1:8" ht="12.75">
      <c r="A5" s="2" t="s">
        <v>5</v>
      </c>
      <c r="B5" s="2"/>
      <c r="C5" s="2"/>
      <c r="D5" s="2"/>
      <c r="E5" s="2"/>
      <c r="F5" s="2"/>
      <c r="G5" s="2"/>
      <c r="H5" s="2"/>
    </row>
    <row r="6" spans="1:8" ht="12.75">
      <c r="A6" s="2" t="s">
        <v>6</v>
      </c>
      <c r="B6" s="2"/>
      <c r="C6" s="5">
        <f>H78</f>
        <v>5165.549</v>
      </c>
      <c r="D6" s="2" t="s">
        <v>7</v>
      </c>
      <c r="E6" s="2"/>
      <c r="F6" s="2"/>
      <c r="G6" s="2"/>
      <c r="H6" s="2"/>
    </row>
    <row r="7" spans="1:8" ht="12.75">
      <c r="A7" s="2" t="s">
        <v>8</v>
      </c>
      <c r="B7" s="2"/>
      <c r="C7" s="6"/>
      <c r="D7" s="2" t="s">
        <v>7</v>
      </c>
      <c r="E7" s="2"/>
      <c r="F7" s="2"/>
      <c r="G7" s="2"/>
      <c r="H7" s="2"/>
    </row>
    <row r="8" spans="1:8" ht="12.75">
      <c r="A8" s="2" t="s">
        <v>9</v>
      </c>
      <c r="B8" s="2"/>
      <c r="C8" s="2"/>
      <c r="D8" s="2"/>
      <c r="E8" s="2"/>
      <c r="F8" s="2"/>
      <c r="G8" s="2"/>
      <c r="H8" s="2"/>
    </row>
    <row r="9" spans="1:8" ht="12.75">
      <c r="A9" s="2"/>
      <c r="B9" s="2"/>
      <c r="C9" s="4" t="s">
        <v>10</v>
      </c>
      <c r="D9" s="2"/>
      <c r="E9" s="2"/>
      <c r="F9" s="2"/>
      <c r="G9" s="2"/>
      <c r="H9" s="2"/>
    </row>
    <row r="10" spans="1:8" s="7" customFormat="1" ht="11.25">
      <c r="A10" s="4"/>
      <c r="B10" s="4"/>
      <c r="C10" s="4"/>
      <c r="D10" s="4"/>
      <c r="E10" s="4"/>
      <c r="F10" s="4"/>
      <c r="G10" s="4"/>
      <c r="H10" s="4"/>
    </row>
    <row r="11" spans="1:8" ht="12.75">
      <c r="A11" s="118" t="s">
        <v>11</v>
      </c>
      <c r="B11" s="118"/>
      <c r="C11" s="118"/>
      <c r="D11" s="118"/>
      <c r="E11" s="118"/>
      <c r="F11" s="118"/>
      <c r="G11" s="118"/>
      <c r="H11" s="118"/>
    </row>
    <row r="12" spans="1:8" s="10" customFormat="1" ht="8.25">
      <c r="A12" s="9"/>
      <c r="B12" s="9"/>
      <c r="C12" s="9"/>
      <c r="D12" s="9"/>
      <c r="E12" s="9"/>
      <c r="F12" s="9"/>
      <c r="G12" s="9"/>
      <c r="H12" s="9"/>
    </row>
    <row r="13" spans="1:8" ht="12.75">
      <c r="A13" s="118" t="s">
        <v>12</v>
      </c>
      <c r="B13" s="118"/>
      <c r="C13" s="118"/>
      <c r="D13" s="118"/>
      <c r="E13" s="118"/>
      <c r="F13" s="118"/>
      <c r="G13" s="118"/>
      <c r="H13" s="118"/>
    </row>
    <row r="14" spans="1:8" ht="12.75">
      <c r="A14" s="8"/>
      <c r="B14" s="8" t="s">
        <v>13</v>
      </c>
      <c r="C14" s="8"/>
      <c r="D14" s="8"/>
      <c r="E14" s="8"/>
      <c r="F14" s="8"/>
      <c r="G14" s="8"/>
      <c r="H14" s="8"/>
    </row>
    <row r="15" spans="1:8" s="11" customFormat="1" ht="12.75">
      <c r="A15" s="118"/>
      <c r="B15" s="118"/>
      <c r="C15" s="118"/>
      <c r="D15" s="118"/>
      <c r="E15" s="118"/>
      <c r="F15" s="118"/>
      <c r="G15" s="118"/>
      <c r="H15" s="118"/>
    </row>
    <row r="16" spans="1:8" ht="12.75">
      <c r="A16" s="1"/>
      <c r="B16" s="1" t="s">
        <v>14</v>
      </c>
      <c r="C16" s="1" t="s">
        <v>15</v>
      </c>
      <c r="D16" s="1"/>
      <c r="E16" s="1"/>
      <c r="F16" s="1"/>
      <c r="G16" s="1"/>
      <c r="H16" s="1"/>
    </row>
    <row r="17" spans="1:8" s="7" customFormat="1" ht="11.25" hidden="1">
      <c r="A17" s="4"/>
      <c r="B17" s="4"/>
      <c r="C17" s="12"/>
      <c r="D17" s="4"/>
      <c r="E17" s="4"/>
      <c r="F17" s="4"/>
      <c r="G17" s="4"/>
      <c r="H17" s="4"/>
    </row>
    <row r="18" spans="1:8" ht="12.75">
      <c r="A18" s="13" t="s">
        <v>16</v>
      </c>
      <c r="B18" s="14" t="s">
        <v>17</v>
      </c>
      <c r="C18" s="15"/>
      <c r="D18" s="16" t="s">
        <v>18</v>
      </c>
      <c r="E18" s="17" t="s">
        <v>19</v>
      </c>
      <c r="F18" s="17"/>
      <c r="G18" s="18"/>
      <c r="H18" s="19" t="s">
        <v>20</v>
      </c>
    </row>
    <row r="19" spans="1:8" ht="12.75">
      <c r="A19" s="20" t="s">
        <v>21</v>
      </c>
      <c r="B19" s="21" t="s">
        <v>22</v>
      </c>
      <c r="C19" s="22" t="s">
        <v>23</v>
      </c>
      <c r="D19" s="21" t="s">
        <v>24</v>
      </c>
      <c r="E19" s="13" t="s">
        <v>25</v>
      </c>
      <c r="F19" s="13" t="s">
        <v>26</v>
      </c>
      <c r="G19" s="13" t="s">
        <v>27</v>
      </c>
      <c r="H19" s="21" t="s">
        <v>28</v>
      </c>
    </row>
    <row r="20" spans="1:8" ht="12.75">
      <c r="A20" s="23"/>
      <c r="B20" s="22"/>
      <c r="C20" s="22"/>
      <c r="D20" s="21" t="s">
        <v>29</v>
      </c>
      <c r="E20" s="24" t="s">
        <v>29</v>
      </c>
      <c r="F20" s="24" t="s">
        <v>30</v>
      </c>
      <c r="G20" s="24" t="s">
        <v>31</v>
      </c>
      <c r="H20" s="21" t="s">
        <v>32</v>
      </c>
    </row>
    <row r="21" spans="1:8" ht="12.75">
      <c r="A21" s="25">
        <v>1</v>
      </c>
      <c r="B21" s="25">
        <v>2</v>
      </c>
      <c r="C21" s="25">
        <v>3</v>
      </c>
      <c r="D21" s="25">
        <v>4</v>
      </c>
      <c r="E21" s="25">
        <v>5</v>
      </c>
      <c r="F21" s="25">
        <v>6</v>
      </c>
      <c r="G21" s="25">
        <v>7</v>
      </c>
      <c r="H21" s="25">
        <v>8</v>
      </c>
    </row>
    <row r="22" spans="1:8" ht="12.75">
      <c r="A22" s="25"/>
      <c r="B22" s="25"/>
      <c r="C22" s="26" t="s">
        <v>33</v>
      </c>
      <c r="D22" s="25"/>
      <c r="E22" s="25"/>
      <c r="F22" s="25"/>
      <c r="G22" s="25"/>
      <c r="H22" s="25"/>
    </row>
    <row r="23" spans="1:8" ht="12.75">
      <c r="A23" s="25">
        <v>1</v>
      </c>
      <c r="B23" s="25" t="s">
        <v>34</v>
      </c>
      <c r="C23" s="27" t="s">
        <v>35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</row>
    <row r="24" spans="1:8" ht="12.75">
      <c r="A24" s="25">
        <v>2</v>
      </c>
      <c r="B24" s="25" t="s">
        <v>36</v>
      </c>
      <c r="C24" s="27" t="s">
        <v>37</v>
      </c>
      <c r="D24" s="28">
        <v>0</v>
      </c>
      <c r="E24" s="28"/>
      <c r="F24" s="28"/>
      <c r="G24" s="28"/>
      <c r="H24" s="28">
        <v>0</v>
      </c>
    </row>
    <row r="25" spans="1:8" ht="12.75">
      <c r="A25" s="25"/>
      <c r="B25" s="25"/>
      <c r="C25" s="26" t="s">
        <v>38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</row>
    <row r="26" spans="1:8" ht="12.75">
      <c r="A26" s="29"/>
      <c r="B26" s="1"/>
      <c r="C26" s="30" t="s">
        <v>39</v>
      </c>
      <c r="D26" s="31"/>
      <c r="E26" s="32"/>
      <c r="F26" s="31"/>
      <c r="G26" s="32"/>
      <c r="H26" s="32"/>
    </row>
    <row r="27" spans="1:8" ht="12.75">
      <c r="A27" s="33">
        <v>3</v>
      </c>
      <c r="B27" s="34" t="s">
        <v>40</v>
      </c>
      <c r="C27" s="35" t="s">
        <v>41</v>
      </c>
      <c r="D27" s="31">
        <v>21.187</v>
      </c>
      <c r="E27" s="36"/>
      <c r="F27" s="31"/>
      <c r="G27" s="36">
        <v>0</v>
      </c>
      <c r="H27" s="36">
        <v>21.187</v>
      </c>
    </row>
    <row r="28" spans="1:8" ht="12.75">
      <c r="A28" s="33">
        <v>2</v>
      </c>
      <c r="B28" s="34" t="s">
        <v>42</v>
      </c>
      <c r="C28" s="35" t="s">
        <v>43</v>
      </c>
      <c r="D28" s="31">
        <v>1015.004</v>
      </c>
      <c r="E28" s="36">
        <v>0</v>
      </c>
      <c r="F28" s="31">
        <v>0</v>
      </c>
      <c r="G28" s="36">
        <v>0</v>
      </c>
      <c r="H28" s="36">
        <v>1015.004</v>
      </c>
    </row>
    <row r="29" spans="1:8" ht="12.75">
      <c r="A29" s="33">
        <v>3</v>
      </c>
      <c r="B29" s="34" t="s">
        <v>44</v>
      </c>
      <c r="C29" s="35" t="s">
        <v>45</v>
      </c>
      <c r="D29" s="31">
        <v>427.285</v>
      </c>
      <c r="E29" s="36">
        <v>1.745</v>
      </c>
      <c r="F29" s="31">
        <v>0</v>
      </c>
      <c r="G29" s="36">
        <v>0</v>
      </c>
      <c r="H29" s="36">
        <v>429.03</v>
      </c>
    </row>
    <row r="30" spans="1:8" ht="12.75">
      <c r="A30" s="33">
        <v>4</v>
      </c>
      <c r="B30" s="34"/>
      <c r="C30" s="26" t="s">
        <v>46</v>
      </c>
      <c r="D30" s="31">
        <v>1463.476</v>
      </c>
      <c r="E30" s="37">
        <v>1.745</v>
      </c>
      <c r="F30" s="37">
        <v>0</v>
      </c>
      <c r="G30" s="36">
        <v>0</v>
      </c>
      <c r="H30" s="36">
        <f>SUM(D30:G30)</f>
        <v>1465.221</v>
      </c>
    </row>
    <row r="31" spans="1:8" ht="12.75">
      <c r="A31" s="33">
        <v>5</v>
      </c>
      <c r="B31" s="38"/>
      <c r="C31" s="39" t="s">
        <v>47</v>
      </c>
      <c r="D31" s="40">
        <v>1463.476</v>
      </c>
      <c r="E31" s="41">
        <v>1.745</v>
      </c>
      <c r="F31" s="41">
        <v>0</v>
      </c>
      <c r="G31" s="42">
        <v>0</v>
      </c>
      <c r="H31" s="42">
        <f>SUM(D31:E31)</f>
        <v>1465.221</v>
      </c>
    </row>
    <row r="32" spans="1:8" ht="12.75">
      <c r="A32" s="43"/>
      <c r="B32" s="34"/>
      <c r="C32" s="44" t="s">
        <v>48</v>
      </c>
      <c r="D32" s="1"/>
      <c r="E32" s="45"/>
      <c r="F32" s="46"/>
      <c r="G32" s="35"/>
      <c r="H32" s="35"/>
    </row>
    <row r="33" spans="1:8" ht="12.75">
      <c r="A33" s="47">
        <v>6</v>
      </c>
      <c r="B33" s="34" t="s">
        <v>49</v>
      </c>
      <c r="C33" s="48" t="s">
        <v>50</v>
      </c>
      <c r="D33" s="1">
        <v>65.009</v>
      </c>
      <c r="E33" s="45">
        <v>676.829</v>
      </c>
      <c r="F33" s="45">
        <v>0</v>
      </c>
      <c r="G33" s="35">
        <v>0</v>
      </c>
      <c r="H33" s="35">
        <f>SUM(D33:G33)</f>
        <v>741.838</v>
      </c>
    </row>
    <row r="34" spans="1:8" ht="12.75">
      <c r="A34" s="47"/>
      <c r="B34" s="34"/>
      <c r="C34" s="26" t="s">
        <v>51</v>
      </c>
      <c r="D34" s="1">
        <v>65.009</v>
      </c>
      <c r="E34" s="45">
        <v>676.829</v>
      </c>
      <c r="F34" s="45">
        <v>0</v>
      </c>
      <c r="G34" s="35">
        <v>0</v>
      </c>
      <c r="H34" s="35">
        <f>SUM(D34:G34)</f>
        <v>741.838</v>
      </c>
    </row>
    <row r="35" spans="1:8" ht="12.75">
      <c r="A35" s="49"/>
      <c r="B35" s="50"/>
      <c r="C35" s="39" t="s">
        <v>52</v>
      </c>
      <c r="D35" s="51">
        <v>1528.485</v>
      </c>
      <c r="E35" s="52">
        <v>678.574</v>
      </c>
      <c r="F35" s="52">
        <v>0</v>
      </c>
      <c r="G35" s="53">
        <v>0</v>
      </c>
      <c r="H35" s="53">
        <f>SUM(D35:E35)</f>
        <v>2207.0589999999997</v>
      </c>
    </row>
    <row r="36" spans="1:8" ht="12.75">
      <c r="A36" s="54"/>
      <c r="B36" s="34"/>
      <c r="C36" s="44" t="s">
        <v>53</v>
      </c>
      <c r="D36" s="1"/>
      <c r="E36" s="45"/>
      <c r="F36" s="45"/>
      <c r="G36" s="35"/>
      <c r="H36" s="35"/>
    </row>
    <row r="37" spans="1:8" ht="12.75">
      <c r="A37" s="47">
        <v>7</v>
      </c>
      <c r="B37" s="34" t="s">
        <v>54</v>
      </c>
      <c r="C37" s="48" t="s">
        <v>55</v>
      </c>
      <c r="D37" s="1">
        <v>1504.484</v>
      </c>
      <c r="E37" s="45">
        <v>0</v>
      </c>
      <c r="F37" s="35">
        <v>0</v>
      </c>
      <c r="G37" s="35"/>
      <c r="H37" s="35">
        <f>SUM(D37:G37)</f>
        <v>1504.484</v>
      </c>
    </row>
    <row r="38" spans="1:8" ht="12.75">
      <c r="A38" s="47"/>
      <c r="B38" s="34"/>
      <c r="C38" s="26" t="s">
        <v>56</v>
      </c>
      <c r="D38" s="1">
        <v>1504.484</v>
      </c>
      <c r="E38" s="45">
        <v>0</v>
      </c>
      <c r="F38" s="35">
        <v>0</v>
      </c>
      <c r="G38" s="35"/>
      <c r="H38" s="35">
        <f>SUM(D38:G38)</f>
        <v>1504.484</v>
      </c>
    </row>
    <row r="39" spans="1:8" ht="12.75">
      <c r="A39" s="49"/>
      <c r="B39" s="50"/>
      <c r="C39" s="39" t="s">
        <v>57</v>
      </c>
      <c r="D39" s="51">
        <v>3032.969</v>
      </c>
      <c r="E39" s="52">
        <v>678.574</v>
      </c>
      <c r="F39" s="53">
        <v>0</v>
      </c>
      <c r="G39" s="53">
        <v>0</v>
      </c>
      <c r="H39" s="53">
        <f>SUM(D39:E39)</f>
        <v>3711.543</v>
      </c>
    </row>
    <row r="40" spans="1:8" ht="12.75">
      <c r="A40" s="55"/>
      <c r="B40" s="34"/>
      <c r="C40" s="33"/>
      <c r="D40" s="1"/>
      <c r="E40" s="45"/>
      <c r="F40" s="56"/>
      <c r="G40" s="35"/>
      <c r="H40" s="35"/>
    </row>
    <row r="41" spans="1:8" ht="12.75">
      <c r="A41" s="33"/>
      <c r="C41" s="57" t="s">
        <v>58</v>
      </c>
      <c r="D41" s="1"/>
      <c r="E41" s="35"/>
      <c r="F41" s="1"/>
      <c r="G41" s="35"/>
      <c r="H41" s="35"/>
    </row>
    <row r="42" spans="1:8" ht="12.75">
      <c r="A42" s="33">
        <v>8</v>
      </c>
      <c r="B42" s="58" t="s">
        <v>59</v>
      </c>
      <c r="C42" s="59" t="s">
        <v>60</v>
      </c>
      <c r="D42" s="1">
        <v>92.202</v>
      </c>
      <c r="E42" s="45">
        <v>20.629</v>
      </c>
      <c r="F42" s="35"/>
      <c r="G42" s="35"/>
      <c r="H42" s="35">
        <f>SUM(D42:G42)</f>
        <v>112.831</v>
      </c>
    </row>
    <row r="43" spans="1:8" ht="12.75">
      <c r="A43" s="33"/>
      <c r="B43" s="60" t="s">
        <v>61</v>
      </c>
      <c r="C43" s="59"/>
      <c r="D43" s="1"/>
      <c r="E43" s="45"/>
      <c r="F43" s="35"/>
      <c r="G43" s="35"/>
      <c r="H43" s="35"/>
    </row>
    <row r="44" spans="1:8" ht="12.75">
      <c r="A44" s="33"/>
      <c r="B44" s="58"/>
      <c r="C44" s="26" t="s">
        <v>62</v>
      </c>
      <c r="D44" s="1">
        <v>92.202</v>
      </c>
      <c r="E44" s="45">
        <v>20.629</v>
      </c>
      <c r="F44" s="35"/>
      <c r="G44" s="35"/>
      <c r="H44" s="35">
        <f>SUM(D44:G44)</f>
        <v>112.831</v>
      </c>
    </row>
    <row r="45" spans="1:11" ht="12.75">
      <c r="A45" s="61"/>
      <c r="B45" s="62"/>
      <c r="C45" s="39" t="s">
        <v>63</v>
      </c>
      <c r="D45" s="51">
        <f>SUM(D39,D44)</f>
        <v>3125.1710000000003</v>
      </c>
      <c r="E45" s="53">
        <v>699.203</v>
      </c>
      <c r="F45" s="53">
        <v>0</v>
      </c>
      <c r="G45" s="53"/>
      <c r="H45" s="63">
        <f>SUM(D45:G45)</f>
        <v>3824.3740000000003</v>
      </c>
      <c r="K45" s="64"/>
    </row>
    <row r="46" spans="1:11" ht="12.75">
      <c r="A46" s="33"/>
      <c r="B46" s="1"/>
      <c r="C46" s="57" t="s">
        <v>64</v>
      </c>
      <c r="D46" s="1"/>
      <c r="E46" s="35"/>
      <c r="F46" s="1"/>
      <c r="G46" s="35"/>
      <c r="H46" s="35"/>
      <c r="K46" s="64"/>
    </row>
    <row r="47" spans="1:8" ht="12.75" customHeight="1">
      <c r="A47" s="33">
        <v>9</v>
      </c>
      <c r="B47" s="1"/>
      <c r="C47" s="35" t="s">
        <v>65</v>
      </c>
      <c r="D47" s="1"/>
      <c r="E47" s="35"/>
      <c r="F47" s="1"/>
      <c r="G47" s="35">
        <v>0</v>
      </c>
      <c r="H47" s="35">
        <v>0</v>
      </c>
    </row>
    <row r="48" spans="1:11" ht="12.75">
      <c r="A48" s="33"/>
      <c r="B48" s="65"/>
      <c r="C48" s="54" t="s">
        <v>66</v>
      </c>
      <c r="D48" s="1"/>
      <c r="E48" s="35"/>
      <c r="F48" s="1"/>
      <c r="G48" s="35"/>
      <c r="H48" s="35"/>
      <c r="K48" s="64"/>
    </row>
    <row r="49" spans="1:8" ht="12" customHeight="1">
      <c r="A49" s="33">
        <v>10</v>
      </c>
      <c r="B49" s="65" t="s">
        <v>67</v>
      </c>
      <c r="C49" s="35" t="s">
        <v>68</v>
      </c>
      <c r="E49" s="66"/>
      <c r="F49" s="54"/>
      <c r="G49" s="54">
        <v>0</v>
      </c>
      <c r="H49" s="54">
        <v>0</v>
      </c>
    </row>
    <row r="50" spans="1:8" ht="12" customHeight="1">
      <c r="A50" s="33"/>
      <c r="B50" s="67" t="s">
        <v>69</v>
      </c>
      <c r="C50" s="35"/>
      <c r="E50" s="66"/>
      <c r="F50" s="54"/>
      <c r="G50" s="54"/>
      <c r="H50" s="54"/>
    </row>
    <row r="51" spans="1:8" ht="12" customHeight="1">
      <c r="A51" s="33">
        <v>11</v>
      </c>
      <c r="B51" s="65" t="s">
        <v>70</v>
      </c>
      <c r="C51" s="35" t="s">
        <v>71</v>
      </c>
      <c r="D51">
        <v>81.254</v>
      </c>
      <c r="E51" s="66">
        <v>18.179</v>
      </c>
      <c r="F51" s="54"/>
      <c r="G51" s="54"/>
      <c r="H51" s="54">
        <f>SUM(D51:E51)</f>
        <v>99.433</v>
      </c>
    </row>
    <row r="52" spans="1:8" ht="12.75">
      <c r="A52" s="47">
        <v>12</v>
      </c>
      <c r="B52" s="67" t="s">
        <v>72</v>
      </c>
      <c r="C52" s="54" t="s">
        <v>73</v>
      </c>
      <c r="E52" s="54"/>
      <c r="G52" s="54"/>
      <c r="H52" s="54"/>
    </row>
    <row r="53" spans="1:8" ht="12.75">
      <c r="A53" s="47"/>
      <c r="B53" s="67"/>
      <c r="C53" s="54" t="s">
        <v>74</v>
      </c>
      <c r="E53" s="54"/>
      <c r="G53" s="54">
        <v>0</v>
      </c>
      <c r="H53" s="54">
        <v>0</v>
      </c>
    </row>
    <row r="54" spans="1:8" ht="12.75">
      <c r="A54" s="47"/>
      <c r="B54" s="67"/>
      <c r="C54" s="26" t="s">
        <v>75</v>
      </c>
      <c r="D54">
        <v>81.254</v>
      </c>
      <c r="E54" s="54">
        <v>18.179</v>
      </c>
      <c r="F54">
        <v>0</v>
      </c>
      <c r="G54" s="54">
        <v>0</v>
      </c>
      <c r="H54" s="54">
        <v>99.433</v>
      </c>
    </row>
    <row r="55" spans="1:8" ht="12.75">
      <c r="A55" s="49"/>
      <c r="B55" s="68"/>
      <c r="C55" s="39" t="s">
        <v>76</v>
      </c>
      <c r="D55" s="50">
        <f>SUM(D45,D54)</f>
        <v>3206.425</v>
      </c>
      <c r="E55" s="61">
        <v>717.382</v>
      </c>
      <c r="F55" s="50">
        <v>0</v>
      </c>
      <c r="G55" s="61">
        <v>0</v>
      </c>
      <c r="H55" s="61">
        <f>SUM(D55:E55)</f>
        <v>3923.8070000000002</v>
      </c>
    </row>
    <row r="56" spans="1:8" ht="12.75">
      <c r="A56" s="54"/>
      <c r="C56" s="54"/>
      <c r="E56" s="54"/>
      <c r="G56" s="54"/>
      <c r="H56" s="54"/>
    </row>
    <row r="57" spans="1:8" ht="13.5" customHeight="1">
      <c r="A57" s="69"/>
      <c r="B57" s="66"/>
      <c r="C57" s="57" t="s">
        <v>77</v>
      </c>
      <c r="D57" s="66"/>
      <c r="E57" s="66"/>
      <c r="F57" s="66"/>
      <c r="G57" s="70"/>
      <c r="H57" s="54"/>
    </row>
    <row r="58" spans="1:8" ht="13.5" customHeight="1">
      <c r="A58" s="69"/>
      <c r="B58" s="66"/>
      <c r="C58" s="71" t="s">
        <v>78</v>
      </c>
      <c r="D58" s="66"/>
      <c r="E58" s="66"/>
      <c r="F58" s="66"/>
      <c r="G58" s="72"/>
      <c r="H58" s="54">
        <f>G58</f>
        <v>0</v>
      </c>
    </row>
    <row r="59" spans="1:8" ht="13.5" customHeight="1">
      <c r="A59" s="69">
        <v>13</v>
      </c>
      <c r="B59" s="66" t="s">
        <v>79</v>
      </c>
      <c r="C59" s="71" t="s">
        <v>80</v>
      </c>
      <c r="D59" s="66"/>
      <c r="E59" s="66"/>
      <c r="F59" s="66"/>
      <c r="G59" s="72">
        <v>0</v>
      </c>
      <c r="H59" s="54">
        <v>0</v>
      </c>
    </row>
    <row r="60" spans="1:8" ht="13.5" customHeight="1">
      <c r="A60" s="69"/>
      <c r="B60" s="66"/>
      <c r="C60" s="26" t="s">
        <v>81</v>
      </c>
      <c r="D60" s="66">
        <v>0</v>
      </c>
      <c r="E60" s="66">
        <v>0</v>
      </c>
      <c r="F60" s="66">
        <v>0</v>
      </c>
      <c r="G60" s="72">
        <v>0</v>
      </c>
      <c r="H60" s="54">
        <v>0</v>
      </c>
    </row>
    <row r="61" spans="1:8" ht="13.5" customHeight="1">
      <c r="A61" s="73"/>
      <c r="B61" s="74"/>
      <c r="C61" s="39" t="s">
        <v>82</v>
      </c>
      <c r="D61" s="74">
        <v>3206.425</v>
      </c>
      <c r="E61" s="74">
        <v>717.382</v>
      </c>
      <c r="F61" s="74">
        <v>0</v>
      </c>
      <c r="G61" s="75">
        <v>0</v>
      </c>
      <c r="H61" s="61">
        <f>SUM(D61:E61)</f>
        <v>3923.8070000000002</v>
      </c>
    </row>
    <row r="62" spans="1:8" ht="13.5" customHeight="1">
      <c r="A62" s="69"/>
      <c r="B62" s="66"/>
      <c r="C62" s="71"/>
      <c r="D62" s="54"/>
      <c r="E62" s="54"/>
      <c r="F62" s="34"/>
      <c r="G62" s="72"/>
      <c r="H62" s="54"/>
    </row>
    <row r="63" spans="1:8" ht="12.75">
      <c r="A63" s="54"/>
      <c r="B63" s="34"/>
      <c r="C63" s="76" t="s">
        <v>83</v>
      </c>
      <c r="D63" s="34"/>
      <c r="E63" s="54"/>
      <c r="F63" s="34"/>
      <c r="G63" s="54"/>
      <c r="H63" s="54"/>
    </row>
    <row r="64" spans="1:8" ht="12.75">
      <c r="A64" s="47">
        <v>14</v>
      </c>
      <c r="B64" s="34" t="s">
        <v>84</v>
      </c>
      <c r="C64" s="77" t="s">
        <v>85</v>
      </c>
      <c r="D64" s="34"/>
      <c r="E64" s="54"/>
      <c r="F64" s="34"/>
      <c r="G64" s="54">
        <v>0</v>
      </c>
      <c r="H64" s="54">
        <v>0</v>
      </c>
    </row>
    <row r="65" spans="1:8" ht="12.75">
      <c r="A65" s="47"/>
      <c r="B65" s="78">
        <v>1</v>
      </c>
      <c r="C65" s="77"/>
      <c r="D65" s="34"/>
      <c r="E65" s="54"/>
      <c r="F65" s="34"/>
      <c r="G65" s="54"/>
      <c r="H65" s="54"/>
    </row>
    <row r="66" spans="1:8" ht="12.75">
      <c r="A66" s="47">
        <v>15</v>
      </c>
      <c r="B66" s="34" t="s">
        <v>86</v>
      </c>
      <c r="C66" s="77" t="s">
        <v>87</v>
      </c>
      <c r="D66" s="34"/>
      <c r="E66" s="54"/>
      <c r="F66" s="34"/>
      <c r="G66" s="54">
        <v>0</v>
      </c>
      <c r="H66" s="54">
        <v>0</v>
      </c>
    </row>
    <row r="67" spans="1:8" ht="12.75">
      <c r="A67" s="47"/>
      <c r="B67" s="79" t="s">
        <v>88</v>
      </c>
      <c r="C67" s="26" t="s">
        <v>89</v>
      </c>
      <c r="D67" s="34">
        <v>0</v>
      </c>
      <c r="E67" s="54">
        <v>0</v>
      </c>
      <c r="F67" s="34">
        <v>0</v>
      </c>
      <c r="G67" s="54">
        <v>0</v>
      </c>
      <c r="H67" s="54">
        <v>0</v>
      </c>
    </row>
    <row r="68" spans="1:12" ht="12.75">
      <c r="A68" s="47"/>
      <c r="B68" s="79"/>
      <c r="C68" s="39" t="s">
        <v>90</v>
      </c>
      <c r="D68" s="74">
        <v>3206.425</v>
      </c>
      <c r="E68" s="74">
        <v>717.382</v>
      </c>
      <c r="F68" s="74">
        <v>0</v>
      </c>
      <c r="G68" s="80">
        <v>0</v>
      </c>
      <c r="H68" s="81">
        <f>SUM(D68:E68)</f>
        <v>3923.8070000000002</v>
      </c>
      <c r="L68" s="64"/>
    </row>
    <row r="69" spans="1:8" ht="12.75">
      <c r="A69" s="47"/>
      <c r="B69" s="79"/>
      <c r="C69" s="54"/>
      <c r="D69" s="34"/>
      <c r="E69" s="54"/>
      <c r="F69" s="34"/>
      <c r="G69" s="54">
        <v>0</v>
      </c>
      <c r="H69" s="54"/>
    </row>
    <row r="70" spans="1:8" ht="12.75">
      <c r="A70" s="82"/>
      <c r="B70" s="83"/>
      <c r="C70" s="84" t="s">
        <v>91</v>
      </c>
      <c r="D70" s="83"/>
      <c r="E70" s="82"/>
      <c r="F70" s="83"/>
      <c r="G70" s="82"/>
      <c r="H70" s="82"/>
    </row>
    <row r="71" spans="1:12" ht="12.75">
      <c r="A71" s="47">
        <v>16</v>
      </c>
      <c r="B71" s="79" t="s">
        <v>92</v>
      </c>
      <c r="C71" s="54" t="s">
        <v>93</v>
      </c>
      <c r="D71" s="34">
        <v>32.064</v>
      </c>
      <c r="E71" s="54">
        <v>7.174</v>
      </c>
      <c r="F71" s="34">
        <v>0</v>
      </c>
      <c r="G71" s="54">
        <v>0</v>
      </c>
      <c r="H71" s="54">
        <f>SUM(D71:E71)</f>
        <v>39.238</v>
      </c>
      <c r="L71" s="64"/>
    </row>
    <row r="72" spans="1:8" ht="12.75">
      <c r="A72" s="54"/>
      <c r="B72" s="34"/>
      <c r="C72" s="54"/>
      <c r="D72" s="34"/>
      <c r="E72" s="85"/>
      <c r="F72" s="85"/>
      <c r="G72" s="86"/>
      <c r="H72" s="54"/>
    </row>
    <row r="73" spans="1:8" ht="12.75">
      <c r="A73" s="82"/>
      <c r="B73" s="83"/>
      <c r="C73" s="87" t="s">
        <v>94</v>
      </c>
      <c r="D73" s="88">
        <f>SUM(D68,D71)</f>
        <v>3238.489</v>
      </c>
      <c r="E73" s="82">
        <f>SUM(E68,E71)</f>
        <v>724.5559999999999</v>
      </c>
      <c r="F73" s="83">
        <v>0</v>
      </c>
      <c r="G73" s="82">
        <v>0</v>
      </c>
      <c r="H73" s="82">
        <f>SUM(D73,E73)</f>
        <v>3963.045</v>
      </c>
    </row>
    <row r="74" spans="1:10" ht="12.75">
      <c r="A74" s="89">
        <v>17</v>
      </c>
      <c r="B74" s="83"/>
      <c r="C74" s="87" t="s">
        <v>95</v>
      </c>
      <c r="D74" s="83">
        <v>582.928</v>
      </c>
      <c r="E74" s="88">
        <v>130.42</v>
      </c>
      <c r="F74" s="88">
        <v>0</v>
      </c>
      <c r="G74" s="82">
        <v>0</v>
      </c>
      <c r="H74" s="82">
        <f>SUM(D74:E74)</f>
        <v>713.348</v>
      </c>
      <c r="J74" s="64"/>
    </row>
    <row r="75" spans="1:8" ht="12.75">
      <c r="A75" s="47"/>
      <c r="B75" s="34"/>
      <c r="C75" s="90" t="s">
        <v>96</v>
      </c>
      <c r="D75" s="34">
        <f>SUM(D73:D74)</f>
        <v>3821.417</v>
      </c>
      <c r="E75" s="66">
        <f>SUM(E73:E74)</f>
        <v>854.9759999999999</v>
      </c>
      <c r="F75" s="66">
        <v>0</v>
      </c>
      <c r="G75" s="54">
        <v>0</v>
      </c>
      <c r="H75" s="91">
        <f>SUM(D75:G75)</f>
        <v>4676.393</v>
      </c>
    </row>
    <row r="76" spans="1:8" ht="12.75">
      <c r="A76" s="61"/>
      <c r="B76" s="50"/>
      <c r="C76" s="61"/>
      <c r="D76" s="50"/>
      <c r="E76" s="61"/>
      <c r="F76" s="50"/>
      <c r="G76" s="61"/>
      <c r="H76" s="61"/>
    </row>
    <row r="77" spans="1:10" ht="12.75">
      <c r="A77">
        <v>18</v>
      </c>
      <c r="B77" t="s">
        <v>97</v>
      </c>
      <c r="C77" s="92" t="s">
        <v>98</v>
      </c>
      <c r="D77" s="93">
        <v>4016.309</v>
      </c>
      <c r="E77" s="94">
        <v>898.58</v>
      </c>
      <c r="G77" s="95">
        <v>0</v>
      </c>
      <c r="H77" s="95">
        <f>SUM(D77:E77)</f>
        <v>4914.889</v>
      </c>
      <c r="J77" s="96"/>
    </row>
    <row r="78" spans="1:8" ht="12.75">
      <c r="A78">
        <v>19</v>
      </c>
      <c r="B78" t="s">
        <v>97</v>
      </c>
      <c r="C78" s="92" t="s">
        <v>99</v>
      </c>
      <c r="D78" s="93">
        <v>4221.141</v>
      </c>
      <c r="E78" s="95">
        <v>944.408</v>
      </c>
      <c r="G78" s="95">
        <v>0</v>
      </c>
      <c r="H78" s="97">
        <f>SUM(D78:E78)</f>
        <v>5165.549</v>
      </c>
    </row>
    <row r="79" ht="12.75">
      <c r="J79" s="96"/>
    </row>
  </sheetData>
  <sheetProtection selectLockedCells="1" selectUnlockedCells="1"/>
  <mergeCells count="3">
    <mergeCell ref="A11:H11"/>
    <mergeCell ref="A13:H13"/>
    <mergeCell ref="A15:H15"/>
  </mergeCells>
  <printOptions/>
  <pageMargins left="0.5513888888888889" right="0.39375" top="0.8701388888888889" bottom="0.196527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33" sqref="A33"/>
    </sheetView>
  </sheetViews>
  <sheetFormatPr defaultColWidth="9.00390625" defaultRowHeight="12.75"/>
  <cols>
    <col min="2" max="2" width="17.00390625" style="0" customWidth="1"/>
    <col min="3" max="3" width="44.375" style="0" customWidth="1"/>
    <col min="4" max="4" width="13.00390625" style="0" customWidth="1"/>
    <col min="5" max="5" width="12.875" style="0" customWidth="1"/>
    <col min="8" max="8" width="15.375" style="0" customWidth="1"/>
  </cols>
  <sheetData>
    <row r="1" spans="1:8" ht="15.75">
      <c r="A1" s="119" t="s">
        <v>100</v>
      </c>
      <c r="B1" s="119"/>
      <c r="C1" s="119"/>
      <c r="D1" s="119"/>
      <c r="E1" s="119"/>
      <c r="F1" s="119"/>
      <c r="G1" s="119"/>
      <c r="H1" s="119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5.75">
      <c r="A3" s="119" t="s">
        <v>101</v>
      </c>
      <c r="B3" s="119"/>
      <c r="C3" s="119"/>
      <c r="D3" s="119"/>
      <c r="E3" s="119"/>
      <c r="F3" s="119"/>
      <c r="G3" s="119"/>
      <c r="H3" s="119"/>
    </row>
    <row r="4" spans="1:8" ht="12.75">
      <c r="A4" s="120"/>
      <c r="B4" s="120"/>
      <c r="C4" s="120"/>
      <c r="D4" s="120"/>
      <c r="E4" s="120"/>
      <c r="F4" s="120"/>
      <c r="G4" s="120"/>
      <c r="H4" s="120"/>
    </row>
    <row r="5" spans="1:8" ht="12.75">
      <c r="A5" s="1"/>
      <c r="B5" s="1" t="s">
        <v>102</v>
      </c>
      <c r="C5" s="1"/>
      <c r="D5" s="1"/>
      <c r="E5" s="1"/>
      <c r="F5" s="1"/>
      <c r="G5" s="1"/>
      <c r="H5" s="1"/>
    </row>
    <row r="6" spans="1:8" ht="12.75">
      <c r="A6" s="4"/>
      <c r="B6" s="4"/>
      <c r="C6" s="12"/>
      <c r="D6" s="4"/>
      <c r="E6" s="4"/>
      <c r="F6" s="4"/>
      <c r="G6" s="4"/>
      <c r="H6" s="4"/>
    </row>
    <row r="7" spans="1:8" ht="12.75">
      <c r="A7" s="46" t="s">
        <v>16</v>
      </c>
      <c r="B7" s="98" t="s">
        <v>103</v>
      </c>
      <c r="C7" s="46"/>
      <c r="D7" s="99" t="s">
        <v>18</v>
      </c>
      <c r="E7" s="99" t="s">
        <v>19</v>
      </c>
      <c r="F7" s="99"/>
      <c r="G7" s="83"/>
      <c r="H7" s="100" t="s">
        <v>20</v>
      </c>
    </row>
    <row r="8" spans="1:8" ht="12.75">
      <c r="A8" s="35" t="s">
        <v>21</v>
      </c>
      <c r="B8" s="1" t="s">
        <v>104</v>
      </c>
      <c r="C8" s="35" t="s">
        <v>23</v>
      </c>
      <c r="D8" s="101" t="s">
        <v>24</v>
      </c>
      <c r="E8" s="58" t="s">
        <v>25</v>
      </c>
      <c r="F8" s="46" t="s">
        <v>105</v>
      </c>
      <c r="G8" s="102" t="s">
        <v>27</v>
      </c>
      <c r="H8" s="33" t="s">
        <v>28</v>
      </c>
    </row>
    <row r="9" spans="1:8" ht="12.75">
      <c r="A9" s="103"/>
      <c r="B9" s="104"/>
      <c r="C9" s="103"/>
      <c r="D9" s="105" t="s">
        <v>29</v>
      </c>
      <c r="E9" s="106" t="s">
        <v>29</v>
      </c>
      <c r="F9" s="103"/>
      <c r="G9" s="107" t="s">
        <v>31</v>
      </c>
      <c r="H9" s="108" t="s">
        <v>32</v>
      </c>
    </row>
    <row r="10" spans="1:8" ht="12.75">
      <c r="A10" s="109">
        <v>1</v>
      </c>
      <c r="B10" s="110">
        <v>2</v>
      </c>
      <c r="C10" s="109">
        <v>3</v>
      </c>
      <c r="D10" s="111">
        <v>4</v>
      </c>
      <c r="E10" s="112">
        <v>5</v>
      </c>
      <c r="F10" s="109">
        <v>6</v>
      </c>
      <c r="G10" s="109">
        <v>7</v>
      </c>
      <c r="H10" s="108">
        <v>8</v>
      </c>
    </row>
    <row r="11" spans="1:8" ht="12.75">
      <c r="A11" s="29"/>
      <c r="B11" s="1"/>
      <c r="C11" s="113" t="s">
        <v>106</v>
      </c>
      <c r="D11" s="1"/>
      <c r="E11" s="46"/>
      <c r="F11" s="1"/>
      <c r="G11" s="46"/>
      <c r="H11" s="46"/>
    </row>
    <row r="12" spans="1:8" ht="12.75">
      <c r="A12" s="33"/>
      <c r="B12" s="58"/>
      <c r="C12" s="35"/>
      <c r="D12" s="1"/>
      <c r="E12" s="35"/>
      <c r="F12" s="1"/>
      <c r="G12" s="35"/>
      <c r="H12" s="35"/>
    </row>
    <row r="13" spans="1:8" ht="12.75">
      <c r="A13" s="33" t="s">
        <v>107</v>
      </c>
      <c r="B13" s="1" t="s">
        <v>108</v>
      </c>
      <c r="C13" s="35" t="s">
        <v>109</v>
      </c>
      <c r="D13" s="1"/>
      <c r="E13" s="35"/>
      <c r="F13" s="1"/>
      <c r="G13" s="35"/>
      <c r="H13" s="35"/>
    </row>
    <row r="14" spans="1:8" ht="12.75">
      <c r="A14" s="33"/>
      <c r="B14" s="1" t="s">
        <v>110</v>
      </c>
      <c r="C14" s="35" t="s">
        <v>111</v>
      </c>
      <c r="D14" s="1">
        <v>7120.15</v>
      </c>
      <c r="E14" s="35">
        <v>435.11</v>
      </c>
      <c r="F14" s="58" t="s">
        <v>112</v>
      </c>
      <c r="G14" s="33" t="s">
        <v>112</v>
      </c>
      <c r="H14" s="35">
        <f>SUM(D14:G14)</f>
        <v>7555.259999999999</v>
      </c>
    </row>
    <row r="15" spans="1:8" ht="12.75">
      <c r="A15" s="33" t="s">
        <v>113</v>
      </c>
      <c r="B15" s="58" t="s">
        <v>114</v>
      </c>
      <c r="C15" s="114" t="s">
        <v>115</v>
      </c>
      <c r="D15" s="1"/>
      <c r="E15" s="35"/>
      <c r="F15" s="1"/>
      <c r="G15" s="35"/>
      <c r="H15" s="35"/>
    </row>
    <row r="16" spans="1:8" ht="12.75">
      <c r="A16" s="33"/>
      <c r="B16" s="58" t="s">
        <v>116</v>
      </c>
      <c r="C16" s="115">
        <v>-0.032</v>
      </c>
      <c r="D16" s="1">
        <f>ROUND(D14*0.032,2)</f>
        <v>227.84</v>
      </c>
      <c r="E16" s="35">
        <f>ROUND(E14*0.032,2)</f>
        <v>13.92</v>
      </c>
      <c r="F16" s="1"/>
      <c r="G16" s="35"/>
      <c r="H16" s="35">
        <f>SUM(D16:G16)</f>
        <v>241.76</v>
      </c>
    </row>
    <row r="17" spans="1:8" ht="12.75">
      <c r="A17" s="54"/>
      <c r="C17" s="33" t="s">
        <v>117</v>
      </c>
      <c r="D17" s="1">
        <f>ROUND(D16*0.15,2)</f>
        <v>34.18</v>
      </c>
      <c r="E17" s="35">
        <f>ROUND(E16*0.15,2)</f>
        <v>2.09</v>
      </c>
      <c r="F17" s="1"/>
      <c r="G17" s="35"/>
      <c r="H17" s="35">
        <f>SUM(D17:G17)</f>
        <v>36.269999999999996</v>
      </c>
    </row>
    <row r="18" spans="1:8" ht="12.75">
      <c r="A18" s="82"/>
      <c r="B18" s="83"/>
      <c r="C18" s="109" t="s">
        <v>118</v>
      </c>
      <c r="D18" s="6">
        <f>SUM(D14:D16)</f>
        <v>7347.99</v>
      </c>
      <c r="E18" s="116">
        <f>SUM(E14:E16)</f>
        <v>449.03000000000003</v>
      </c>
      <c r="F18" s="6"/>
      <c r="G18" s="116"/>
      <c r="H18" s="116">
        <f>SUM(H14:H16)</f>
        <v>7797.0199999999995</v>
      </c>
    </row>
    <row r="19" spans="1:8" ht="12.75">
      <c r="A19" s="33"/>
      <c r="B19" s="1"/>
      <c r="C19" s="114" t="s">
        <v>119</v>
      </c>
      <c r="D19" s="1"/>
      <c r="E19" s="35"/>
      <c r="F19" s="1"/>
      <c r="G19" s="35"/>
      <c r="H19" s="35"/>
    </row>
    <row r="20" spans="1:8" ht="12.75">
      <c r="A20" s="33" t="s">
        <v>120</v>
      </c>
      <c r="B20" s="58" t="s">
        <v>114</v>
      </c>
      <c r="C20" s="54"/>
      <c r="D20" s="1"/>
      <c r="E20" s="35"/>
      <c r="F20" s="1"/>
      <c r="G20" s="35"/>
      <c r="H20" s="35"/>
    </row>
    <row r="21" spans="1:8" ht="12.75">
      <c r="A21" s="35"/>
      <c r="B21" s="65" t="s">
        <v>121</v>
      </c>
      <c r="C21" s="35" t="s">
        <v>122</v>
      </c>
      <c r="D21" s="96">
        <f>ROUND(D18*0.035,2)</f>
        <v>257.18</v>
      </c>
      <c r="E21" s="54">
        <f>ROUND(E18*0.035,2)</f>
        <v>15.72</v>
      </c>
      <c r="G21" s="54"/>
      <c r="H21" s="54">
        <f>SUM(D21:G21)</f>
        <v>272.90000000000003</v>
      </c>
    </row>
    <row r="22" spans="1:8" ht="12.75">
      <c r="A22" s="54"/>
      <c r="C22" s="54"/>
      <c r="E22" s="54"/>
      <c r="G22" s="54"/>
      <c r="H22" s="54"/>
    </row>
    <row r="23" spans="1:8" ht="12.75">
      <c r="A23" s="82"/>
      <c r="B23" s="83"/>
      <c r="C23" s="109" t="s">
        <v>123</v>
      </c>
      <c r="D23" s="83">
        <f>D18+D21</f>
        <v>7605.17</v>
      </c>
      <c r="E23" s="82">
        <f>E18+E21</f>
        <v>464.75000000000006</v>
      </c>
      <c r="F23" s="83"/>
      <c r="G23" s="82"/>
      <c r="H23" s="82">
        <f>H18+H21</f>
        <v>8069.919999999999</v>
      </c>
    </row>
    <row r="24" spans="1:8" ht="12.75">
      <c r="A24" s="47" t="s">
        <v>124</v>
      </c>
      <c r="B24" s="67" t="s">
        <v>125</v>
      </c>
      <c r="C24" s="54" t="s">
        <v>126</v>
      </c>
      <c r="E24" s="54"/>
      <c r="G24" s="54"/>
      <c r="H24" s="54"/>
    </row>
    <row r="25" spans="1:8" ht="12.75">
      <c r="A25" s="54"/>
      <c r="C25" s="54" t="s">
        <v>127</v>
      </c>
      <c r="D25" s="96">
        <f>ROUND(D23*0.03,2)</f>
        <v>228.16</v>
      </c>
      <c r="E25" s="54">
        <f>ROUND(E23*0.03,2)</f>
        <v>13.94</v>
      </c>
      <c r="G25" s="54"/>
      <c r="H25" s="54">
        <f>SUM(D25:G25)</f>
        <v>242.1</v>
      </c>
    </row>
    <row r="26" spans="1:8" ht="12.75">
      <c r="A26" s="82"/>
      <c r="B26" s="83"/>
      <c r="C26" s="117" t="s">
        <v>94</v>
      </c>
      <c r="D26" s="83">
        <f>D23+D25</f>
        <v>7833.33</v>
      </c>
      <c r="E26" s="82">
        <f>E23+E25</f>
        <v>478.69000000000005</v>
      </c>
      <c r="F26" s="83"/>
      <c r="G26" s="82"/>
      <c r="H26" s="82">
        <f>H23+H25</f>
        <v>8312.019999999999</v>
      </c>
    </row>
    <row r="27" spans="1:8" ht="12.75">
      <c r="A27" s="54"/>
      <c r="C27" s="54" t="s">
        <v>128</v>
      </c>
      <c r="D27" s="96">
        <f>ROUND(D26*0.2,2)</f>
        <v>1566.67</v>
      </c>
      <c r="E27" s="54">
        <f>ROUND(E26*0.2,2)</f>
        <v>95.74</v>
      </c>
      <c r="G27" s="54"/>
      <c r="H27" s="54">
        <f>SUM(D27:G27)</f>
        <v>1662.41</v>
      </c>
    </row>
    <row r="28" spans="1:8" ht="12.75">
      <c r="A28" s="54"/>
      <c r="C28" s="54"/>
      <c r="E28" s="54"/>
      <c r="G28" s="54"/>
      <c r="H28" s="54"/>
    </row>
    <row r="29" spans="1:8" ht="12.75">
      <c r="A29" s="82"/>
      <c r="B29" s="83"/>
      <c r="C29" s="82" t="s">
        <v>129</v>
      </c>
      <c r="D29" s="83">
        <f>D26+D27</f>
        <v>9400</v>
      </c>
      <c r="E29" s="82">
        <f>E26+E27</f>
        <v>574.4300000000001</v>
      </c>
      <c r="F29" s="83"/>
      <c r="G29" s="82"/>
      <c r="H29" s="82">
        <f>H26+H27</f>
        <v>9974.429999999998</v>
      </c>
    </row>
  </sheetData>
  <sheetProtection selectLockedCells="1" selectUnlockedCells="1"/>
  <mergeCells count="3">
    <mergeCell ref="A1:H1"/>
    <mergeCell ref="A3:H3"/>
    <mergeCell ref="A4:H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2015-07-23T12:12:56Z</dcterms:modified>
  <cp:category/>
  <cp:version/>
  <cp:contentType/>
  <cp:contentStatus/>
</cp:coreProperties>
</file>